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XAN\NAXAN-SCP-Kovalex\E - Appel d'Offres\1- AO\"/>
    </mc:Choice>
  </mc:AlternateContent>
  <xr:revisionPtr revIDLastSave="0" documentId="13_ncr:1_{BE235B0D-F7D1-4808-A5A0-7306746185EA}" xr6:coauthVersionLast="47" xr6:coauthVersionMax="47" xr10:uidLastSave="{00000000-0000-0000-0000-000000000000}"/>
  <bookViews>
    <workbookView xWindow="-120" yWindow="-120" windowWidth="24240" windowHeight="13020" tabRatio="941" firstSheet="4" activeTab="10" xr2:uid="{00000000-000D-0000-FFFF-FFFF00000000}"/>
  </bookViews>
  <sheets>
    <sheet name="Accueil" sheetId="23" r:id="rId1"/>
    <sheet name="Options" sheetId="26" r:id="rId2"/>
    <sheet name="1.MFP Déptal A4 CL 30 ppm" sheetId="49" r:id="rId3"/>
    <sheet name="2.MFP Déptal A4 CL 45 ppm" sheetId="51" r:id="rId4"/>
    <sheet name="3.MFP Déptal A3 CL 30 ppm" sheetId="56" r:id="rId5"/>
    <sheet name="4.MFP Déptal A3 CL 35 ppm" sheetId="68" r:id="rId6"/>
    <sheet name="Logiciel supervision-compteurs" sheetId="29" r:id="rId7"/>
    <sheet name="Formations" sheetId="20" r:id="rId8"/>
    <sheet name="Livraison-Installation" sheetId="67" r:id="rId9"/>
    <sheet name="Reprise des équipements" sheetId="69" r:id="rId10"/>
    <sheet name="Maintenance" sheetId="22" r:id="rId11"/>
  </sheets>
  <definedNames>
    <definedName name="Print_Area" localSheetId="2">'1.MFP Déptal A4 CL 30 ppm'!$A$1:$Q$32</definedName>
    <definedName name="Print_Area" localSheetId="3">'2.MFP Déptal A4 CL 45 ppm'!$A$1:$Q$32</definedName>
    <definedName name="Print_Area" localSheetId="4">'3.MFP Déptal A3 CL 30 ppm'!$A$1:$Q$32</definedName>
    <definedName name="Print_Area" localSheetId="5">'4.MFP Déptal A3 CL 35 ppm'!$A$1:$Q$32</definedName>
    <definedName name="Print_Area" localSheetId="7">Formations!$1:$32</definedName>
    <definedName name="Print_Area" localSheetId="8">'Livraison-Installation'!$1:$32</definedName>
    <definedName name="Print_Area" localSheetId="6">'Logiciel supervision-compteurs'!#REF!</definedName>
    <definedName name="Print_Area" localSheetId="10">Maintenance!$A$1:$H$33</definedName>
    <definedName name="Print_Area" localSheetId="1">Options!$A$1:$H$37</definedName>
    <definedName name="Print_Area" localSheetId="9">'Reprise des équipements'!$A$1:$H$29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69" l="1"/>
  <c r="M31" i="22" l="1"/>
  <c r="K31" i="22"/>
  <c r="O31" i="22" s="1"/>
  <c r="M30" i="22"/>
  <c r="K30" i="22"/>
  <c r="M22" i="22"/>
  <c r="K22" i="22"/>
  <c r="O29" i="22"/>
  <c r="J19" i="68"/>
  <c r="Q19" i="68"/>
  <c r="P19" i="68"/>
  <c r="O19" i="68"/>
  <c r="N19" i="68"/>
  <c r="M19" i="68"/>
  <c r="L19" i="68"/>
  <c r="L19" i="49"/>
  <c r="M19" i="49" s="1"/>
  <c r="N19" i="49" s="1"/>
  <c r="O19" i="49" s="1"/>
  <c r="P19" i="49" s="1"/>
  <c r="Q19" i="49" s="1"/>
  <c r="M32" i="22" l="1"/>
  <c r="K32" i="22"/>
  <c r="O30" i="22"/>
  <c r="O32" i="22" s="1"/>
  <c r="J27" i="68" l="1"/>
  <c r="J26" i="68"/>
  <c r="J25" i="68"/>
  <c r="J24" i="68"/>
  <c r="J23" i="68"/>
  <c r="Q21" i="68"/>
  <c r="P21" i="68"/>
  <c r="O21" i="68"/>
  <c r="N21" i="68"/>
  <c r="M21" i="68"/>
  <c r="L21" i="68"/>
  <c r="Q20" i="68"/>
  <c r="P20" i="68"/>
  <c r="O20" i="68"/>
  <c r="N20" i="68"/>
  <c r="M20" i="68"/>
  <c r="L20" i="68"/>
  <c r="Q18" i="68"/>
  <c r="P18" i="68"/>
  <c r="O18" i="68"/>
  <c r="N18" i="68"/>
  <c r="M18" i="68"/>
  <c r="L18" i="68"/>
  <c r="Q17" i="68"/>
  <c r="P17" i="68"/>
  <c r="O17" i="68"/>
  <c r="N17" i="68"/>
  <c r="M17" i="68"/>
  <c r="L17" i="68"/>
  <c r="Q16" i="68"/>
  <c r="P16" i="68"/>
  <c r="O16" i="68"/>
  <c r="N16" i="68"/>
  <c r="M16" i="68"/>
  <c r="L16" i="68"/>
  <c r="Q15" i="68"/>
  <c r="P15" i="68"/>
  <c r="O15" i="68"/>
  <c r="N15" i="68"/>
  <c r="M15" i="68"/>
  <c r="L15" i="68"/>
  <c r="J15" i="68"/>
  <c r="B15" i="68"/>
  <c r="Q14" i="68"/>
  <c r="P14" i="68"/>
  <c r="O14" i="68"/>
  <c r="N14" i="68"/>
  <c r="M14" i="68"/>
  <c r="I14" i="68"/>
  <c r="H14" i="68"/>
  <c r="G14" i="68"/>
  <c r="F14" i="68"/>
  <c r="E14" i="68"/>
  <c r="K8" i="68"/>
  <c r="L4" i="68"/>
  <c r="J4" i="68"/>
  <c r="D4" i="68"/>
  <c r="B4" i="68"/>
  <c r="J1" i="68"/>
  <c r="B1" i="68"/>
  <c r="O25" i="68" l="1"/>
  <c r="P26" i="68"/>
  <c r="M23" i="68"/>
  <c r="L22" i="68"/>
  <c r="Q27" i="68"/>
  <c r="N24" i="68"/>
  <c r="J26" i="56" l="1"/>
  <c r="J25" i="56"/>
  <c r="J24" i="56"/>
  <c r="J23" i="56"/>
  <c r="J22" i="56"/>
  <c r="Q20" i="56"/>
  <c r="P20" i="56"/>
  <c r="O20" i="56"/>
  <c r="N20" i="56"/>
  <c r="M20" i="56"/>
  <c r="L20" i="56"/>
  <c r="Q19" i="56"/>
  <c r="P19" i="56"/>
  <c r="O19" i="56"/>
  <c r="N19" i="56"/>
  <c r="M19" i="56"/>
  <c r="L19" i="56"/>
  <c r="Q18" i="56"/>
  <c r="P18" i="56"/>
  <c r="O18" i="56"/>
  <c r="N18" i="56"/>
  <c r="M18" i="56"/>
  <c r="L18" i="56"/>
  <c r="Q17" i="56"/>
  <c r="P17" i="56"/>
  <c r="O17" i="56"/>
  <c r="N17" i="56"/>
  <c r="M17" i="56"/>
  <c r="L17" i="56"/>
  <c r="Q16" i="56"/>
  <c r="P16" i="56"/>
  <c r="O16" i="56"/>
  <c r="N16" i="56"/>
  <c r="M16" i="56"/>
  <c r="L16" i="56"/>
  <c r="Q15" i="56"/>
  <c r="P15" i="56"/>
  <c r="O15" i="56"/>
  <c r="O24" i="56" s="1"/>
  <c r="N15" i="56"/>
  <c r="M15" i="56"/>
  <c r="L15" i="56"/>
  <c r="J15" i="56"/>
  <c r="Q14" i="56"/>
  <c r="P14" i="56"/>
  <c r="O14" i="56"/>
  <c r="N14" i="56"/>
  <c r="M14" i="56"/>
  <c r="J4" i="56"/>
  <c r="B4" i="56"/>
  <c r="B15" i="56"/>
  <c r="J23" i="51"/>
  <c r="B4" i="51"/>
  <c r="J4" i="51"/>
  <c r="J15" i="51"/>
  <c r="B15" i="51"/>
  <c r="J25" i="51"/>
  <c r="J24" i="51"/>
  <c r="B4" i="49"/>
  <c r="J15" i="49"/>
  <c r="B15" i="49"/>
  <c r="J4" i="49"/>
  <c r="J24" i="49"/>
  <c r="J23" i="49"/>
  <c r="I1" i="22"/>
  <c r="P25" i="56" l="1"/>
  <c r="N23" i="56"/>
  <c r="L21" i="56"/>
  <c r="Q26" i="56"/>
  <c r="M22" i="56"/>
  <c r="O21" i="22"/>
  <c r="O22" i="22"/>
  <c r="M23" i="22"/>
  <c r="O23" i="22" l="1"/>
  <c r="K23" i="22"/>
  <c r="M11" i="22" l="1"/>
  <c r="O11" i="22" s="1"/>
  <c r="M10" i="22"/>
  <c r="O10" i="22" s="1"/>
  <c r="M11" i="67"/>
  <c r="M13" i="67"/>
  <c r="M15" i="67"/>
  <c r="M9" i="67"/>
  <c r="L18" i="67"/>
  <c r="L16" i="20"/>
  <c r="M11" i="20"/>
  <c r="M13" i="20"/>
  <c r="M9" i="20"/>
  <c r="O13" i="22" l="1"/>
  <c r="O14" i="22" s="1"/>
  <c r="M18" i="67"/>
  <c r="M16" i="20"/>
  <c r="B5" i="67"/>
  <c r="J5" i="67" s="1"/>
  <c r="I4" i="67"/>
  <c r="I1" i="67"/>
  <c r="A1" i="67"/>
  <c r="J5" i="20"/>
  <c r="I4" i="20"/>
  <c r="A1" i="20"/>
  <c r="A1" i="29"/>
  <c r="I1" i="29" s="1"/>
  <c r="I16" i="29"/>
  <c r="I15" i="29"/>
  <c r="I14" i="29"/>
  <c r="I13" i="29"/>
  <c r="I12" i="29"/>
  <c r="Q7" i="29"/>
  <c r="P7" i="29"/>
  <c r="H7" i="29"/>
  <c r="G7" i="29"/>
  <c r="I14" i="56"/>
  <c r="H14" i="56"/>
  <c r="K8" i="56"/>
  <c r="L4" i="56"/>
  <c r="D4" i="56"/>
  <c r="J1" i="56"/>
  <c r="B1" i="56"/>
  <c r="J22" i="51"/>
  <c r="J21" i="51"/>
  <c r="Q19" i="51"/>
  <c r="P19" i="51"/>
  <c r="O19" i="51"/>
  <c r="N19" i="51"/>
  <c r="M19" i="51"/>
  <c r="L19" i="51"/>
  <c r="Q18" i="51"/>
  <c r="P18" i="51"/>
  <c r="O18" i="51"/>
  <c r="N18" i="51"/>
  <c r="M18" i="51"/>
  <c r="L18" i="51"/>
  <c r="Q17" i="51"/>
  <c r="P17" i="51"/>
  <c r="O17" i="51"/>
  <c r="N17" i="51"/>
  <c r="M17" i="51"/>
  <c r="L17" i="51"/>
  <c r="Q16" i="51"/>
  <c r="P16" i="51"/>
  <c r="O16" i="51"/>
  <c r="N16" i="51"/>
  <c r="M16" i="51"/>
  <c r="L16" i="51"/>
  <c r="Q15" i="51"/>
  <c r="P15" i="51"/>
  <c r="O15" i="51"/>
  <c r="O23" i="51" s="1"/>
  <c r="N15" i="51"/>
  <c r="M15" i="51"/>
  <c r="L15" i="51"/>
  <c r="Q14" i="51"/>
  <c r="P14" i="51"/>
  <c r="I14" i="51"/>
  <c r="H14" i="51"/>
  <c r="K8" i="51"/>
  <c r="L4" i="51"/>
  <c r="D4" i="51"/>
  <c r="J1" i="51"/>
  <c r="B1" i="51"/>
  <c r="J25" i="49"/>
  <c r="J22" i="49"/>
  <c r="J21" i="49"/>
  <c r="Q18" i="49"/>
  <c r="P18" i="49"/>
  <c r="O18" i="49"/>
  <c r="N18" i="49"/>
  <c r="M18" i="49"/>
  <c r="L18" i="49"/>
  <c r="Q17" i="49"/>
  <c r="P17" i="49"/>
  <c r="O17" i="49"/>
  <c r="N17" i="49"/>
  <c r="M17" i="49"/>
  <c r="L17" i="49"/>
  <c r="Q16" i="49"/>
  <c r="P16" i="49"/>
  <c r="O16" i="49"/>
  <c r="N16" i="49"/>
  <c r="M16" i="49"/>
  <c r="L16" i="49"/>
  <c r="Q15" i="49"/>
  <c r="P15" i="49"/>
  <c r="O15" i="49"/>
  <c r="N15" i="49"/>
  <c r="M15" i="49"/>
  <c r="L15" i="49"/>
  <c r="Q14" i="49"/>
  <c r="P14" i="49"/>
  <c r="I14" i="49"/>
  <c r="H14" i="49"/>
  <c r="K8" i="49"/>
  <c r="L4" i="49"/>
  <c r="D4" i="49"/>
  <c r="J1" i="49"/>
  <c r="B1" i="49"/>
  <c r="L20" i="51" l="1"/>
  <c r="P24" i="51"/>
  <c r="Q25" i="51"/>
  <c r="M21" i="51"/>
  <c r="N22" i="51"/>
  <c r="L20" i="49"/>
  <c r="O23" i="49"/>
  <c r="P24" i="49"/>
  <c r="N22" i="49"/>
  <c r="M21" i="49"/>
  <c r="Q25" i="49"/>
  <c r="A1" i="26"/>
  <c r="I1" i="20" l="1"/>
  <c r="C19" i="23"/>
  <c r="D19" i="23"/>
  <c r="E19" i="23"/>
  <c r="F19" i="23"/>
  <c r="B19" i="23"/>
  <c r="A1" i="22"/>
  <c r="E14" i="49" l="1"/>
  <c r="E14" i="56"/>
  <c r="M14" i="49"/>
  <c r="M7" i="29"/>
  <c r="M14" i="51"/>
  <c r="D7" i="29"/>
  <c r="E14" i="51"/>
  <c r="O7" i="29"/>
  <c r="F7" i="29"/>
  <c r="G14" i="56"/>
  <c r="O14" i="51"/>
  <c r="G14" i="51"/>
  <c r="O14" i="49"/>
  <c r="G14" i="49"/>
  <c r="N7" i="29"/>
  <c r="E7" i="29"/>
  <c r="F14" i="56"/>
  <c r="N14" i="51"/>
  <c r="F14" i="51"/>
  <c r="N14" i="49"/>
  <c r="F14" i="49"/>
</calcChain>
</file>

<file path=xl/sharedStrings.xml><?xml version="1.0" encoding="utf-8"?>
<sst xmlns="http://schemas.openxmlformats.org/spreadsheetml/2006/main" count="304" uniqueCount="127">
  <si>
    <t>Référence de l'appel d'offres</t>
  </si>
  <si>
    <t>BORDEREAU DE PRIX UNITAIRE - DETAIL QUANTITIF ESTIMATIF</t>
  </si>
  <si>
    <t>Choix du financement</t>
  </si>
  <si>
    <t>LOA 4 Trimestres</t>
  </si>
  <si>
    <t>LOA 8 Trimestres</t>
  </si>
  <si>
    <t>LOA 12 Trimestres</t>
  </si>
  <si>
    <t>LOA 16 Trimestres</t>
  </si>
  <si>
    <t>LOA 20 Trimestres</t>
  </si>
  <si>
    <t>Oui</t>
  </si>
  <si>
    <t>Bordereau des Prix Unitaires - Détail Quantitatif Estimatif</t>
  </si>
  <si>
    <t>MODULES TECHNIQUES</t>
  </si>
  <si>
    <t>La liste générale des modules possibles pour l'ensemble des matériels est précisée ci-dessous.</t>
  </si>
  <si>
    <t xml:space="preserve"> Les caractéristiques attendues de chaque module sont précisées dans chacune des grilles de réponse.</t>
  </si>
  <si>
    <t xml:space="preserve">N° </t>
  </si>
  <si>
    <t xml:space="preserve">Intitulé du module technique </t>
  </si>
  <si>
    <t>1 Bac papier supplémentaire mat. A4</t>
  </si>
  <si>
    <t>2 Bacs papiers supplémentaires mat. A3</t>
  </si>
  <si>
    <t>Bac Grande Capacité Interne</t>
  </si>
  <si>
    <t>Bac Grande Capacité Latéral</t>
  </si>
  <si>
    <t>Carte fax</t>
  </si>
  <si>
    <t xml:space="preserve">Meuble support </t>
  </si>
  <si>
    <t>Séparateur de travaux</t>
  </si>
  <si>
    <t>Module d'agrafage 2 points</t>
  </si>
  <si>
    <t>Module d'agrafage piqûre à cheval</t>
  </si>
  <si>
    <t>Scan Recto Verso une passe</t>
  </si>
  <si>
    <t>Boîtier d'identification par carte</t>
  </si>
  <si>
    <t>Module Bluetooth</t>
  </si>
  <si>
    <t>Module Wifi</t>
  </si>
  <si>
    <t>Contrôleur Graphique</t>
  </si>
  <si>
    <t>Module de pliage</t>
  </si>
  <si>
    <t>Unité de perforation</t>
  </si>
  <si>
    <t>Unité d'insertion</t>
  </si>
  <si>
    <t>Module d'encolage dos carré</t>
  </si>
  <si>
    <t>Boîte aux lettres</t>
  </si>
  <si>
    <t>Massicot de chasse</t>
  </si>
  <si>
    <t>Détuileur</t>
  </si>
  <si>
    <t>LOA</t>
  </si>
  <si>
    <t>Si la location est demandée, elle est à prévoir en terme à échoir.</t>
  </si>
  <si>
    <t>BPU - BORDERAU DES PRIX UNITAIRES</t>
  </si>
  <si>
    <t>DQE - DETAIL QUANTITIF ESTIMATIF</t>
  </si>
  <si>
    <t>Référence :</t>
  </si>
  <si>
    <t>TYPE :</t>
  </si>
  <si>
    <t>PRIX UNITAIRE / LOYER TRIMESTRIEL en €HT</t>
  </si>
  <si>
    <t>DETAIL QUANTITATIF ESTIMATIF en €HT</t>
  </si>
  <si>
    <t>Désignation</t>
  </si>
  <si>
    <t>Prix achat en €HT</t>
  </si>
  <si>
    <t>Prix</t>
  </si>
  <si>
    <t>Quantité</t>
  </si>
  <si>
    <t>1 Bac papier supp.</t>
  </si>
  <si>
    <t>TOTAL</t>
  </si>
  <si>
    <t>*Dans le cas d'une location financière classique sans Option d'Achat, merci de préciser ci-dessous votre engagement à :</t>
  </si>
  <si>
    <t xml:space="preserve">Laisser à disposition les équipements à titre gracieux pour une période de 1 an renouvelable une fois.
</t>
  </si>
  <si>
    <t>Bon pour accord</t>
  </si>
  <si>
    <t>Reprendre à titre gracieux les équipements en fin de période de location</t>
  </si>
  <si>
    <t>* Une attestation sur l'honneur en ce sens devra être jointe à l'offre</t>
  </si>
  <si>
    <t>Prix unitaire</t>
  </si>
  <si>
    <t>Carte Fax</t>
  </si>
  <si>
    <t>Meuble support</t>
  </si>
  <si>
    <t>2 Bacs papier supp.</t>
  </si>
  <si>
    <t>Agrafage 2 points</t>
  </si>
  <si>
    <t>MFP LOCAL A4 COULEUR 45 ppm</t>
  </si>
  <si>
    <t>LOGICIEL</t>
  </si>
  <si>
    <t>A COMPLETER</t>
  </si>
  <si>
    <t>Durée</t>
  </si>
  <si>
    <t>5 ans</t>
  </si>
  <si>
    <t>GESTION DES PANNES (par an / par matériel)</t>
  </si>
  <si>
    <t>GESTION AUTOMATIQUE DES PANNES</t>
  </si>
  <si>
    <t>GESTION DES CONSOMMABLES (par an / par matériel)</t>
  </si>
  <si>
    <t>GESTION AUTOMATIQUE DES CONSOMMABLES</t>
  </si>
  <si>
    <t>FORMATIONS</t>
  </si>
  <si>
    <t>PRIX UNITAIRE</t>
  </si>
  <si>
    <t>DETAIL QUANTITATIF ESTIMATIF</t>
  </si>
  <si>
    <t>Prix en €HT</t>
  </si>
  <si>
    <t>FORMATION UTILISATEURS PRISE EN MAIN</t>
  </si>
  <si>
    <t>FORMATION UTILISATEURS COMPLEMENTAIRE</t>
  </si>
  <si>
    <t>FORMATION ADMINISTRATEURS</t>
  </si>
  <si>
    <t>INSTALLATION - MISE EN SERVICE</t>
  </si>
  <si>
    <t>Type d'équipement</t>
  </si>
  <si>
    <t>Type d'équipements</t>
  </si>
  <si>
    <t>Nbre d'équipements</t>
  </si>
  <si>
    <t>Imprimante A4</t>
  </si>
  <si>
    <t>MFP A4</t>
  </si>
  <si>
    <t>MFP A3</t>
  </si>
  <si>
    <t>MFP A3 &gt;= 90ppm</t>
  </si>
  <si>
    <t>Le forfait installation comprend l'ensemble des frais liés à la mise en service des équipements :  pré-configuration, livraison, connexion, installation des drivers, configuration des différentes fonctions dans l'environnement client.</t>
  </si>
  <si>
    <t>DEMENAGEMENT EN COURS DE MARCHE</t>
  </si>
  <si>
    <t xml:space="preserve">PRIX UNITAIRE </t>
  </si>
  <si>
    <t>MAINTENANCE</t>
  </si>
  <si>
    <t>Coût à la page</t>
  </si>
  <si>
    <t>Le coût copie comprend au maximum CINQ CHIFFRES APRES LA VIRGULE.</t>
  </si>
  <si>
    <t>Le coût copie s'entend toutes pièces, fournitures et consommables inclus, interventions et déplacements des techniciens compris, à l'exception du papier.</t>
  </si>
  <si>
    <t>Le prix d'une page est identique sur tous les équipements.</t>
  </si>
  <si>
    <t>Quantité Estimative Annuelle</t>
  </si>
  <si>
    <t>Prix Unitaire</t>
  </si>
  <si>
    <t>TOTAL ANNUEL</t>
  </si>
  <si>
    <t>TOTAL DUREE MARCHE</t>
  </si>
  <si>
    <t>Prix unitaire € HT</t>
  </si>
  <si>
    <t>Scan R/V 1 passe</t>
  </si>
  <si>
    <t>Coût page noir &amp; blanc</t>
  </si>
  <si>
    <t>Coût page couleur</t>
  </si>
  <si>
    <t>Coût Unitaire page N&amp;B</t>
  </si>
  <si>
    <t>Coût Unitaire page Couleur</t>
  </si>
  <si>
    <t>A titre indicatif, les volumes par type d'équipement sont :</t>
  </si>
  <si>
    <t>VMA N&amp;B</t>
  </si>
  <si>
    <t>VMA COULEUR</t>
  </si>
  <si>
    <t>Coûts page fixes sur la durée du marché</t>
  </si>
  <si>
    <t>Non</t>
  </si>
  <si>
    <t>AO-KOVALEX_2024</t>
  </si>
  <si>
    <t>Connecteur SECIB</t>
  </si>
  <si>
    <t>Scan recto/verso 1 passe</t>
  </si>
  <si>
    <t>Agrafage INTERNE 2 points</t>
  </si>
  <si>
    <t>Agrafage EXTERNE 2 points</t>
  </si>
  <si>
    <t>MFP DEPARTMENTAL A3 COULEUR 30 ppm</t>
  </si>
  <si>
    <t>MFP LOCAL A4 COULEUR 30 ppm</t>
  </si>
  <si>
    <t>Prix en €HT / équipement</t>
  </si>
  <si>
    <t>SAINT BRIEUC</t>
  </si>
  <si>
    <t>MORLAIX</t>
  </si>
  <si>
    <t>BREST</t>
  </si>
  <si>
    <t>A titre indicatif, les volumes par site sont :</t>
  </si>
  <si>
    <t>Nombre d'équipements</t>
  </si>
  <si>
    <t>prix en € HT</t>
  </si>
  <si>
    <t>Matériel Rez-de-Chaussée</t>
  </si>
  <si>
    <t>Matériel Etage avec ascenceur</t>
  </si>
  <si>
    <t>Matériel Etage sans ascenceur</t>
  </si>
  <si>
    <t>Matériel contraintes spécifiques autres</t>
  </si>
  <si>
    <t>REPRISE DES EQUIPEMENTS</t>
  </si>
  <si>
    <t>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</si>
</sst>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.5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8"/>
      <color rgb="FF00000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808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6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8" xfId="0" applyFill="1" applyBorder="1"/>
    <xf numFmtId="0" fontId="0" fillId="3" borderId="0" xfId="0" applyFill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0" fillId="3" borderId="22" xfId="0" applyFill="1" applyBorder="1"/>
    <xf numFmtId="0" fontId="2" fillId="0" borderId="1" xfId="0" applyFont="1" applyBorder="1" applyAlignment="1">
      <alignment horizontal="center"/>
    </xf>
    <xf numFmtId="0" fontId="5" fillId="3" borderId="0" xfId="0" applyFont="1" applyFill="1"/>
    <xf numFmtId="0" fontId="0" fillId="0" borderId="7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4" fontId="0" fillId="0" borderId="2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3" fontId="1" fillId="4" borderId="1" xfId="0" applyNumberFormat="1" applyFont="1" applyFill="1" applyBorder="1" applyAlignment="1">
      <alignment horizontal="center" vertical="center"/>
    </xf>
    <xf numFmtId="0" fontId="0" fillId="0" borderId="9" xfId="0" applyBorder="1"/>
    <xf numFmtId="0" fontId="0" fillId="0" borderId="4" xfId="0" applyBorder="1"/>
    <xf numFmtId="0" fontId="14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3" fontId="1" fillId="4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</cellXfs>
  <cellStyles count="3">
    <cellStyle name="Monétaire" xfId="1" builtinId="4"/>
    <cellStyle name="Monétaire 2" xfId="2" xr:uid="{6EDC354A-334E-499E-A037-B9A2B8D1FB0E}"/>
    <cellStyle name="Normal" xfId="0" builtinId="0"/>
  </cellStyles>
  <dxfs count="0"/>
  <tableStyles count="0" defaultTableStyle="TableStyleMedium9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0</xdr:row>
      <xdr:rowOff>0</xdr:rowOff>
    </xdr:from>
    <xdr:to>
      <xdr:col>4</xdr:col>
      <xdr:colOff>411307</xdr:colOff>
      <xdr:row>2</xdr:row>
      <xdr:rowOff>142875</xdr:rowOff>
    </xdr:to>
    <xdr:pic>
      <xdr:nvPicPr>
        <xdr:cNvPr id="4" name="Picture 2" descr="Naxa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09825" y="0"/>
          <a:ext cx="1506682" cy="52387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</xdr:colOff>
      <xdr:row>23</xdr:row>
      <xdr:rowOff>38100</xdr:rowOff>
    </xdr:from>
    <xdr:to>
      <xdr:col>4</xdr:col>
      <xdr:colOff>73025</xdr:colOff>
      <xdr:row>31</xdr:row>
      <xdr:rowOff>29845</xdr:rowOff>
    </xdr:to>
    <xdr:pic>
      <xdr:nvPicPr>
        <xdr:cNvPr id="2" name="Image 1" descr="Kovalex - Cabinet d'avocats à Saint-Brieuc, Brest, Morlaix, Guingamp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4467225"/>
          <a:ext cx="1168400" cy="1515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21</xdr:row>
          <xdr:rowOff>142875</xdr:rowOff>
        </xdr:from>
        <xdr:to>
          <xdr:col>1</xdr:col>
          <xdr:colOff>314325</xdr:colOff>
          <xdr:row>22</xdr:row>
          <xdr:rowOff>161925</xdr:rowOff>
        </xdr:to>
        <xdr:sp macro="" textlink="">
          <xdr:nvSpPr>
            <xdr:cNvPr id="37890" name="Check Box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23</xdr:row>
          <xdr:rowOff>19050</xdr:rowOff>
        </xdr:from>
        <xdr:to>
          <xdr:col>1</xdr:col>
          <xdr:colOff>304800</xdr:colOff>
          <xdr:row>24</xdr:row>
          <xdr:rowOff>38100</xdr:rowOff>
        </xdr:to>
        <xdr:sp macro="" textlink="">
          <xdr:nvSpPr>
            <xdr:cNvPr id="37891" name="Check Box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workbookViewId="0">
      <selection activeCell="M25" sqref="M25"/>
    </sheetView>
  </sheetViews>
  <sheetFormatPr baseColWidth="10" defaultColWidth="11.42578125" defaultRowHeight="15" x14ac:dyDescent="0.25"/>
  <cols>
    <col min="1" max="1" width="3.85546875" customWidth="1"/>
    <col min="2" max="3" width="15.85546875" bestFit="1" customWidth="1"/>
    <col min="4" max="6" width="17" bestFit="1" customWidth="1"/>
    <col min="7" max="7" width="5" customWidth="1"/>
  </cols>
  <sheetData>
    <row r="1" spans="1:7" x14ac:dyDescent="0.25">
      <c r="A1" s="57"/>
      <c r="B1" s="58"/>
      <c r="C1" s="58"/>
      <c r="D1" s="58"/>
      <c r="E1" s="58"/>
      <c r="F1" s="58"/>
      <c r="G1" s="59"/>
    </row>
    <row r="2" spans="1:7" x14ac:dyDescent="0.25">
      <c r="A2" s="60"/>
      <c r="B2" s="61"/>
      <c r="C2" s="61"/>
      <c r="D2" s="61"/>
      <c r="E2" s="61"/>
      <c r="F2" s="61"/>
      <c r="G2" s="62"/>
    </row>
    <row r="3" spans="1:7" ht="15.75" thickBot="1" x14ac:dyDescent="0.3">
      <c r="A3" s="63"/>
      <c r="B3" s="64"/>
      <c r="C3" s="64"/>
      <c r="D3" s="64"/>
      <c r="E3" s="64"/>
      <c r="F3" s="64"/>
      <c r="G3" s="65"/>
    </row>
    <row r="4" spans="1:7" x14ac:dyDescent="0.25">
      <c r="A4" s="15"/>
      <c r="B4" s="22"/>
      <c r="C4" s="16"/>
      <c r="D4" s="16"/>
      <c r="E4" s="16"/>
      <c r="F4" s="16"/>
      <c r="G4" s="17"/>
    </row>
    <row r="5" spans="1:7" ht="15.75" thickBot="1" x14ac:dyDescent="0.3">
      <c r="A5" s="15"/>
      <c r="B5" s="16"/>
      <c r="C5" s="16"/>
      <c r="D5" s="16"/>
      <c r="E5" s="16"/>
      <c r="F5" s="16"/>
      <c r="G5" s="17"/>
    </row>
    <row r="6" spans="1:7" ht="16.5" thickBot="1" x14ac:dyDescent="0.3">
      <c r="A6" s="66" t="s">
        <v>0</v>
      </c>
      <c r="B6" s="67"/>
      <c r="C6" s="67"/>
      <c r="D6" s="67"/>
      <c r="E6" s="67"/>
      <c r="F6" s="67"/>
      <c r="G6" s="68"/>
    </row>
    <row r="7" spans="1:7" ht="15.75" thickBot="1" x14ac:dyDescent="0.3">
      <c r="A7" s="69" t="s">
        <v>107</v>
      </c>
      <c r="B7" s="70"/>
      <c r="C7" s="70"/>
      <c r="D7" s="70"/>
      <c r="E7" s="70"/>
      <c r="F7" s="70"/>
      <c r="G7" s="71"/>
    </row>
    <row r="8" spans="1:7" x14ac:dyDescent="0.25">
      <c r="A8" s="15"/>
      <c r="B8" s="16"/>
      <c r="C8" s="16"/>
      <c r="D8" s="16"/>
      <c r="E8" s="16"/>
      <c r="F8" s="16"/>
      <c r="G8" s="17"/>
    </row>
    <row r="9" spans="1:7" x14ac:dyDescent="0.25">
      <c r="A9" s="15"/>
      <c r="B9" s="16"/>
      <c r="C9" s="16"/>
      <c r="D9" s="16"/>
      <c r="E9" s="16"/>
      <c r="F9" s="16"/>
      <c r="G9" s="17"/>
    </row>
    <row r="10" spans="1:7" x14ac:dyDescent="0.25">
      <c r="A10" s="15"/>
      <c r="B10" s="73" t="s">
        <v>1</v>
      </c>
      <c r="C10" s="74"/>
      <c r="D10" s="74"/>
      <c r="E10" s="74"/>
      <c r="F10" s="75"/>
      <c r="G10" s="17"/>
    </row>
    <row r="11" spans="1:7" x14ac:dyDescent="0.25">
      <c r="A11" s="15"/>
      <c r="B11" s="76"/>
      <c r="C11" s="77"/>
      <c r="D11" s="77"/>
      <c r="E11" s="77"/>
      <c r="F11" s="78"/>
      <c r="G11" s="17"/>
    </row>
    <row r="12" spans="1:7" x14ac:dyDescent="0.25">
      <c r="A12" s="15"/>
      <c r="B12" s="76"/>
      <c r="C12" s="77"/>
      <c r="D12" s="77"/>
      <c r="E12" s="77"/>
      <c r="F12" s="78"/>
      <c r="G12" s="17"/>
    </row>
    <row r="13" spans="1:7" x14ac:dyDescent="0.25">
      <c r="A13" s="15"/>
      <c r="B13" s="79"/>
      <c r="C13" s="80"/>
      <c r="D13" s="80"/>
      <c r="E13" s="80"/>
      <c r="F13" s="81"/>
      <c r="G13" s="17"/>
    </row>
    <row r="14" spans="1:7" x14ac:dyDescent="0.25">
      <c r="A14" s="15"/>
      <c r="B14" s="16"/>
      <c r="C14" s="16"/>
      <c r="D14" s="16"/>
      <c r="E14" s="16"/>
      <c r="F14" s="16"/>
      <c r="G14" s="17"/>
    </row>
    <row r="15" spans="1:7" x14ac:dyDescent="0.25">
      <c r="A15" s="15"/>
      <c r="B15" s="16"/>
      <c r="C15" s="16"/>
      <c r="D15" s="16"/>
      <c r="E15" s="16"/>
      <c r="F15" s="16"/>
      <c r="G15" s="17"/>
    </row>
    <row r="16" spans="1:7" x14ac:dyDescent="0.25">
      <c r="A16" s="15"/>
      <c r="B16" s="72" t="s">
        <v>2</v>
      </c>
      <c r="C16" s="72"/>
      <c r="D16" s="72"/>
      <c r="E16" s="72"/>
      <c r="F16" s="72"/>
      <c r="G16" s="17"/>
    </row>
    <row r="17" spans="1:7" x14ac:dyDescent="0.25">
      <c r="A17" s="15"/>
      <c r="B17" s="9" t="s">
        <v>3</v>
      </c>
      <c r="C17" s="9" t="s">
        <v>4</v>
      </c>
      <c r="D17" s="9" t="s">
        <v>5</v>
      </c>
      <c r="E17" s="9" t="s">
        <v>6</v>
      </c>
      <c r="F17" s="9" t="s">
        <v>7</v>
      </c>
      <c r="G17" s="17"/>
    </row>
    <row r="18" spans="1:7" x14ac:dyDescent="0.25">
      <c r="A18" s="15"/>
      <c r="B18" s="14" t="s">
        <v>106</v>
      </c>
      <c r="C18" s="14" t="s">
        <v>106</v>
      </c>
      <c r="D18" s="14" t="s">
        <v>8</v>
      </c>
      <c r="E18" s="14" t="s">
        <v>8</v>
      </c>
      <c r="F18" s="14" t="s">
        <v>8</v>
      </c>
      <c r="G18" s="17"/>
    </row>
    <row r="19" spans="1:7" x14ac:dyDescent="0.25">
      <c r="A19" s="15"/>
      <c r="B19" s="21" t="str">
        <f>IF(B18="Oui",B17,"-")</f>
        <v>-</v>
      </c>
      <c r="C19" s="21" t="str">
        <f t="shared" ref="C19:F19" si="0">IF(C18="Oui",C17,"-")</f>
        <v>-</v>
      </c>
      <c r="D19" s="21" t="str">
        <f t="shared" si="0"/>
        <v>LOA 12 Trimestres</v>
      </c>
      <c r="E19" s="21" t="str">
        <f t="shared" si="0"/>
        <v>LOA 16 Trimestres</v>
      </c>
      <c r="F19" s="21" t="str">
        <f t="shared" si="0"/>
        <v>LOA 20 Trimestres</v>
      </c>
      <c r="G19" s="17"/>
    </row>
    <row r="20" spans="1:7" x14ac:dyDescent="0.25">
      <c r="A20" s="15"/>
      <c r="B20" s="16"/>
      <c r="C20" s="16"/>
      <c r="D20" s="16"/>
      <c r="E20" s="16"/>
      <c r="F20" s="16"/>
      <c r="G20" s="17"/>
    </row>
    <row r="21" spans="1:7" x14ac:dyDescent="0.25">
      <c r="A21" s="15"/>
      <c r="B21" s="16"/>
      <c r="C21" s="16"/>
      <c r="D21" s="16"/>
      <c r="E21" s="16"/>
      <c r="F21" s="16"/>
      <c r="G21" s="17"/>
    </row>
    <row r="22" spans="1:7" x14ac:dyDescent="0.25">
      <c r="A22" s="15"/>
      <c r="B22" s="16"/>
      <c r="C22" s="16"/>
      <c r="D22" s="16"/>
      <c r="E22" s="16"/>
      <c r="F22" s="16"/>
      <c r="G22" s="17"/>
    </row>
    <row r="23" spans="1:7" x14ac:dyDescent="0.25">
      <c r="A23" s="15"/>
      <c r="B23" s="16"/>
      <c r="C23" s="16"/>
      <c r="D23" s="16"/>
      <c r="E23" s="16"/>
      <c r="F23" s="16"/>
      <c r="G23" s="17"/>
    </row>
    <row r="24" spans="1:7" x14ac:dyDescent="0.25">
      <c r="A24" s="15"/>
      <c r="B24" s="16"/>
      <c r="C24" s="16"/>
      <c r="D24" s="16"/>
      <c r="E24" s="16"/>
      <c r="F24" s="16"/>
      <c r="G24" s="17"/>
    </row>
    <row r="25" spans="1:7" x14ac:dyDescent="0.25">
      <c r="A25" s="15"/>
      <c r="B25" s="16"/>
      <c r="C25" s="16"/>
      <c r="D25" s="16"/>
      <c r="E25" s="16"/>
      <c r="F25" s="16"/>
      <c r="G25" s="17"/>
    </row>
    <row r="26" spans="1:7" x14ac:dyDescent="0.25">
      <c r="A26" s="15"/>
      <c r="B26" s="16"/>
      <c r="C26" s="16"/>
      <c r="D26" s="16"/>
      <c r="E26" s="16"/>
      <c r="F26" s="16"/>
      <c r="G26" s="17"/>
    </row>
    <row r="27" spans="1:7" x14ac:dyDescent="0.25">
      <c r="A27" s="15"/>
      <c r="B27" s="16"/>
      <c r="C27" s="16"/>
      <c r="D27" s="16"/>
      <c r="E27" s="16"/>
      <c r="F27" s="16"/>
      <c r="G27" s="17"/>
    </row>
    <row r="28" spans="1:7" x14ac:dyDescent="0.25">
      <c r="A28" s="15"/>
      <c r="B28" s="16"/>
      <c r="C28" s="16"/>
      <c r="D28" s="16"/>
      <c r="E28" s="16"/>
      <c r="F28" s="16"/>
      <c r="G28" s="17"/>
    </row>
    <row r="29" spans="1:7" x14ac:dyDescent="0.25">
      <c r="A29" s="15"/>
      <c r="B29" s="16"/>
      <c r="C29" s="16"/>
      <c r="D29" s="16"/>
      <c r="E29" s="16"/>
      <c r="F29" s="16"/>
      <c r="G29" s="17"/>
    </row>
    <row r="30" spans="1:7" x14ac:dyDescent="0.25">
      <c r="A30" s="15"/>
      <c r="B30" s="16"/>
      <c r="C30" s="16"/>
      <c r="D30" s="16"/>
      <c r="E30" s="16"/>
      <c r="F30" s="16"/>
      <c r="G30" s="17"/>
    </row>
    <row r="31" spans="1:7" x14ac:dyDescent="0.25">
      <c r="A31" s="15"/>
      <c r="B31" s="16"/>
      <c r="C31" s="16"/>
      <c r="D31" s="16"/>
      <c r="E31" s="16"/>
      <c r="F31" s="16"/>
      <c r="G31" s="17"/>
    </row>
    <row r="32" spans="1:7" x14ac:dyDescent="0.25">
      <c r="A32" s="15"/>
      <c r="B32" s="16"/>
      <c r="C32" s="16"/>
      <c r="D32" s="16"/>
      <c r="E32" s="16"/>
      <c r="F32" s="16"/>
      <c r="G32" s="17"/>
    </row>
    <row r="33" spans="1:7" x14ac:dyDescent="0.25">
      <c r="A33" s="15"/>
      <c r="B33" s="16"/>
      <c r="C33" s="16"/>
      <c r="D33" s="16"/>
      <c r="E33" s="16"/>
      <c r="F33" s="16"/>
      <c r="G33" s="17"/>
    </row>
    <row r="34" spans="1:7" x14ac:dyDescent="0.25">
      <c r="A34" s="15"/>
      <c r="B34" s="16"/>
      <c r="C34" s="16"/>
      <c r="D34" s="16"/>
      <c r="E34" s="16"/>
      <c r="F34" s="16"/>
      <c r="G34" s="17"/>
    </row>
    <row r="35" spans="1:7" x14ac:dyDescent="0.25">
      <c r="A35" s="15"/>
      <c r="B35" s="16"/>
      <c r="C35" s="16"/>
      <c r="D35" s="16"/>
      <c r="E35" s="16"/>
      <c r="F35" s="16"/>
      <c r="G35" s="17"/>
    </row>
    <row r="36" spans="1:7" ht="15.75" thickBot="1" x14ac:dyDescent="0.3">
      <c r="A36" s="18"/>
      <c r="B36" s="19"/>
      <c r="C36" s="19"/>
      <c r="D36" s="19"/>
      <c r="E36" s="19"/>
      <c r="F36" s="19"/>
      <c r="G36" s="20"/>
    </row>
  </sheetData>
  <mergeCells count="5">
    <mergeCell ref="A1:G3"/>
    <mergeCell ref="A6:G6"/>
    <mergeCell ref="A7:G7"/>
    <mergeCell ref="B16:F16"/>
    <mergeCell ref="B10:F13"/>
  </mergeCells>
  <dataValidations count="1">
    <dataValidation type="list" allowBlank="1" showInputMessage="1" showErrorMessage="1" sqref="B18:F18" xr:uid="{00000000-0002-0000-0000-000000000000}">
      <formula1>"Oui,Non"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F3BE5-8CE0-4348-B67B-4EC9524A66CE}">
  <dimension ref="A1:H29"/>
  <sheetViews>
    <sheetView view="pageLayout" workbookViewId="0">
      <selection activeCell="A17" sqref="A17:G17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1.28515625" customWidth="1"/>
    <col min="4" max="4" width="21" customWidth="1"/>
    <col min="5" max="5" width="21.28515625" customWidth="1"/>
    <col min="6" max="6" width="21.7109375" customWidth="1"/>
    <col min="7" max="8" width="19.5703125" customWidth="1"/>
  </cols>
  <sheetData>
    <row r="1" spans="1:8" ht="15.75" x14ac:dyDescent="0.25">
      <c r="A1" s="99" t="str">
        <f>Accueil!A7</f>
        <v>AO-KOVALEX_2024</v>
      </c>
      <c r="B1" s="99"/>
      <c r="C1" s="99"/>
      <c r="D1" s="99"/>
      <c r="E1" s="99"/>
      <c r="F1" s="99"/>
      <c r="G1" s="99"/>
      <c r="H1" s="99"/>
    </row>
    <row r="2" spans="1:8" x14ac:dyDescent="0.25">
      <c r="A2" s="95" t="s">
        <v>9</v>
      </c>
      <c r="B2" s="95"/>
      <c r="C2" s="95"/>
      <c r="D2" s="95"/>
      <c r="E2" s="95"/>
      <c r="F2" s="95"/>
      <c r="G2" s="95"/>
      <c r="H2" s="95"/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x14ac:dyDescent="0.25">
      <c r="A4" s="94" t="s">
        <v>126</v>
      </c>
      <c r="B4" s="95"/>
      <c r="C4" s="95"/>
      <c r="D4" s="95"/>
      <c r="E4" s="4" t="s">
        <v>40</v>
      </c>
      <c r="F4" s="129"/>
      <c r="G4" s="129"/>
      <c r="H4" s="129"/>
    </row>
    <row r="5" spans="1:8" x14ac:dyDescent="0.25">
      <c r="A5" s="5" t="s">
        <v>41</v>
      </c>
      <c r="B5" s="94" t="s">
        <v>125</v>
      </c>
      <c r="C5" s="95"/>
      <c r="D5" s="95"/>
      <c r="E5" s="95"/>
      <c r="F5" s="95"/>
      <c r="G5" s="95"/>
      <c r="H5" s="95"/>
    </row>
    <row r="6" spans="1:8" x14ac:dyDescent="0.25">
      <c r="A6" s="6"/>
      <c r="B6" s="6"/>
      <c r="C6" s="6"/>
      <c r="D6" s="3"/>
      <c r="E6" s="3"/>
      <c r="F6" s="3"/>
      <c r="G6" s="3"/>
      <c r="H6" s="3"/>
    </row>
    <row r="7" spans="1:8" x14ac:dyDescent="0.25">
      <c r="A7" s="84" t="s">
        <v>86</v>
      </c>
      <c r="B7" s="104"/>
      <c r="C7" s="104"/>
      <c r="D7" s="104"/>
      <c r="E7" s="104"/>
      <c r="F7" s="104"/>
      <c r="G7" s="104"/>
      <c r="H7" s="85"/>
    </row>
    <row r="8" spans="1:8" x14ac:dyDescent="0.25">
      <c r="A8" s="113" t="s">
        <v>77</v>
      </c>
      <c r="B8" s="114"/>
      <c r="C8" s="115"/>
      <c r="D8" s="110" t="s">
        <v>119</v>
      </c>
      <c r="E8" s="111"/>
      <c r="F8" s="126" t="s">
        <v>120</v>
      </c>
      <c r="G8" s="126"/>
    </row>
    <row r="9" spans="1:8" x14ac:dyDescent="0.25">
      <c r="A9" s="159" t="s">
        <v>121</v>
      </c>
      <c r="B9" s="160"/>
      <c r="C9" s="161"/>
      <c r="D9" s="87">
        <v>2</v>
      </c>
      <c r="E9" s="89"/>
      <c r="F9" s="129"/>
      <c r="G9" s="129"/>
    </row>
    <row r="10" spans="1:8" x14ac:dyDescent="0.25">
      <c r="A10" s="162" t="s">
        <v>122</v>
      </c>
      <c r="B10" s="162"/>
      <c r="C10" s="162"/>
      <c r="D10" s="87"/>
      <c r="E10" s="89"/>
      <c r="F10" s="129"/>
      <c r="G10" s="129"/>
    </row>
    <row r="11" spans="1:8" x14ac:dyDescent="0.25">
      <c r="A11" s="162" t="s">
        <v>123</v>
      </c>
      <c r="B11" s="162"/>
      <c r="C11" s="162"/>
      <c r="D11" s="87">
        <v>2</v>
      </c>
      <c r="E11" s="89"/>
      <c r="F11" s="129"/>
      <c r="G11" s="129"/>
    </row>
    <row r="12" spans="1:8" x14ac:dyDescent="0.25">
      <c r="A12" s="162" t="s">
        <v>124</v>
      </c>
      <c r="B12" s="162"/>
      <c r="C12" s="162"/>
      <c r="D12" s="87"/>
      <c r="E12" s="89"/>
      <c r="F12" s="129"/>
      <c r="G12" s="129"/>
    </row>
    <row r="13" spans="1:8" ht="15" customHeight="1" x14ac:dyDescent="0.25">
      <c r="A13" s="166"/>
      <c r="B13" s="166"/>
      <c r="C13" s="166"/>
      <c r="D13" s="166"/>
      <c r="E13" s="166"/>
      <c r="F13" s="166"/>
      <c r="G13" s="166"/>
      <c r="H13" s="3"/>
    </row>
    <row r="14" spans="1:8" x14ac:dyDescent="0.25">
      <c r="A14" s="166"/>
      <c r="B14" s="166"/>
      <c r="C14" s="166"/>
      <c r="D14" s="166"/>
      <c r="E14" s="166"/>
      <c r="F14" s="166"/>
      <c r="G14" s="166"/>
      <c r="H14" s="3"/>
    </row>
    <row r="15" spans="1:8" ht="15" customHeight="1" x14ac:dyDescent="0.25">
      <c r="A15" s="166"/>
      <c r="B15" s="166"/>
      <c r="C15" s="166"/>
      <c r="D15" s="166"/>
      <c r="E15" s="166"/>
      <c r="F15" s="166"/>
      <c r="G15" s="166"/>
      <c r="H15" s="3"/>
    </row>
    <row r="16" spans="1:8" x14ac:dyDescent="0.25">
      <c r="A16" s="166"/>
      <c r="B16" s="166"/>
      <c r="C16" s="166"/>
      <c r="D16" s="166"/>
      <c r="E16" s="166"/>
      <c r="F16" s="166"/>
      <c r="G16" s="166"/>
      <c r="H16" s="3"/>
    </row>
    <row r="17" spans="1:8" x14ac:dyDescent="0.25">
      <c r="A17" s="166"/>
      <c r="B17" s="166"/>
      <c r="C17" s="166"/>
      <c r="D17" s="166"/>
      <c r="E17" s="166"/>
      <c r="F17" s="166"/>
      <c r="G17" s="166"/>
      <c r="H17" s="3"/>
    </row>
    <row r="18" spans="1:8" x14ac:dyDescent="0.25">
      <c r="A18" s="167"/>
      <c r="B18" s="167"/>
      <c r="C18" s="167"/>
      <c r="D18" s="167"/>
      <c r="E18" s="167"/>
      <c r="F18" s="167"/>
      <c r="G18" s="167"/>
      <c r="H18" s="3"/>
    </row>
    <row r="19" spans="1:8" x14ac:dyDescent="0.25">
      <c r="A19" s="167"/>
      <c r="B19" s="167"/>
      <c r="C19" s="167"/>
      <c r="D19" s="167"/>
      <c r="E19" s="167"/>
      <c r="F19" s="167"/>
      <c r="G19" s="167"/>
      <c r="H19" s="3"/>
    </row>
    <row r="20" spans="1:8" x14ac:dyDescent="0.25">
      <c r="A20" s="3"/>
      <c r="B20" s="3"/>
      <c r="C20" s="3"/>
      <c r="D20" s="3"/>
      <c r="E20" s="3"/>
      <c r="F20" s="3"/>
      <c r="G20" s="3"/>
      <c r="H20" s="3"/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x14ac:dyDescent="0.25">
      <c r="A22" s="3"/>
      <c r="B22" s="3"/>
      <c r="C22" s="3"/>
      <c r="D22" s="3"/>
      <c r="E22" s="3"/>
      <c r="F22" s="3"/>
      <c r="G22" s="3"/>
      <c r="H22" s="3"/>
    </row>
    <row r="23" spans="1:8" x14ac:dyDescent="0.25">
      <c r="A23" s="3"/>
      <c r="B23" s="3"/>
      <c r="C23" s="3"/>
      <c r="D23" s="3"/>
      <c r="E23" s="3"/>
      <c r="F23" s="3"/>
      <c r="G23" s="3"/>
      <c r="H23" s="3"/>
    </row>
    <row r="24" spans="1:8" x14ac:dyDescent="0.25">
      <c r="A24" s="3"/>
      <c r="B24" s="3"/>
      <c r="C24" s="3"/>
      <c r="D24" s="3"/>
      <c r="E24" s="3"/>
      <c r="F24" s="3"/>
      <c r="G24" s="3"/>
      <c r="H24" s="3"/>
    </row>
    <row r="25" spans="1:8" x14ac:dyDescent="0.25">
      <c r="A25" s="3"/>
      <c r="B25" s="3"/>
      <c r="C25" s="3"/>
      <c r="D25" s="3"/>
      <c r="E25" s="3"/>
      <c r="F25" s="3"/>
      <c r="G25" s="3"/>
      <c r="H25" s="3"/>
    </row>
    <row r="26" spans="1:8" x14ac:dyDescent="0.25">
      <c r="A26" s="3"/>
      <c r="B26" s="3"/>
      <c r="C26" s="3"/>
      <c r="D26" s="3"/>
      <c r="E26" s="3"/>
      <c r="F26" s="3"/>
      <c r="G26" s="3"/>
      <c r="H26" s="3"/>
    </row>
    <row r="27" spans="1:8" x14ac:dyDescent="0.25">
      <c r="A27" s="3"/>
      <c r="B27" s="3"/>
      <c r="C27" s="3"/>
      <c r="D27" s="3"/>
      <c r="E27" s="3"/>
      <c r="F27" s="3"/>
      <c r="G27" s="3"/>
      <c r="H27" s="3"/>
    </row>
    <row r="28" spans="1:8" x14ac:dyDescent="0.25">
      <c r="A28" s="3"/>
      <c r="B28" s="3"/>
      <c r="C28" s="3"/>
      <c r="D28" s="3"/>
      <c r="E28" s="3"/>
      <c r="F28" s="3"/>
      <c r="G28" s="3"/>
      <c r="H28" s="3"/>
    </row>
    <row r="29" spans="1:8" x14ac:dyDescent="0.25">
      <c r="A29" s="3"/>
      <c r="B29" s="3"/>
      <c r="C29" s="3"/>
      <c r="D29" s="3"/>
      <c r="E29" s="3"/>
      <c r="F29" s="3"/>
      <c r="G29" s="3"/>
      <c r="H29" s="3"/>
    </row>
  </sheetData>
  <mergeCells count="24">
    <mergeCell ref="A12:C12"/>
    <mergeCell ref="D12:E12"/>
    <mergeCell ref="F12:G12"/>
    <mergeCell ref="A13:G14"/>
    <mergeCell ref="A15:G16"/>
    <mergeCell ref="A17:G17"/>
    <mergeCell ref="A10:C10"/>
    <mergeCell ref="D10:E10"/>
    <mergeCell ref="F10:G10"/>
    <mergeCell ref="A11:C11"/>
    <mergeCell ref="D11:E11"/>
    <mergeCell ref="F11:G11"/>
    <mergeCell ref="A8:C8"/>
    <mergeCell ref="D8:E8"/>
    <mergeCell ref="F8:G8"/>
    <mergeCell ref="A9:C9"/>
    <mergeCell ref="D9:E9"/>
    <mergeCell ref="F9:G9"/>
    <mergeCell ref="A1:H1"/>
    <mergeCell ref="A2:H2"/>
    <mergeCell ref="A4:D4"/>
    <mergeCell ref="F4:H4"/>
    <mergeCell ref="B5:H5"/>
    <mergeCell ref="A7:H7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33"/>
  <sheetViews>
    <sheetView tabSelected="1" view="pageLayout" topLeftCell="C1" workbookViewId="0">
      <selection activeCell="M11" sqref="M11:N11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  <col min="12" max="12" width="22.140625" customWidth="1"/>
    <col min="14" max="14" width="12.7109375" customWidth="1"/>
    <col min="15" max="15" width="25.7109375" customWidth="1"/>
  </cols>
  <sheetData>
    <row r="1" spans="1:16" ht="15.75" x14ac:dyDescent="0.25">
      <c r="A1" s="99" t="str">
        <f>Accueil!A7</f>
        <v>AO-KOVALEX_2024</v>
      </c>
      <c r="B1" s="99"/>
      <c r="C1" s="99"/>
      <c r="D1" s="99"/>
      <c r="E1" s="99"/>
      <c r="F1" s="99"/>
      <c r="G1" s="99"/>
      <c r="H1" s="99"/>
      <c r="I1" s="99">
        <f>Accueil!I7</f>
        <v>0</v>
      </c>
      <c r="J1" s="99"/>
      <c r="K1" s="99"/>
      <c r="L1" s="99"/>
      <c r="M1" s="99"/>
      <c r="N1" s="99"/>
      <c r="O1" s="99"/>
      <c r="P1" s="99"/>
    </row>
    <row r="2" spans="1:16" x14ac:dyDescent="0.25">
      <c r="A2" s="95" t="s">
        <v>9</v>
      </c>
      <c r="B2" s="95"/>
      <c r="C2" s="95"/>
      <c r="D2" s="95"/>
      <c r="E2" s="95"/>
      <c r="F2" s="95"/>
      <c r="G2" s="95"/>
      <c r="H2" s="95"/>
      <c r="I2" s="95" t="s">
        <v>9</v>
      </c>
      <c r="J2" s="95"/>
      <c r="K2" s="95"/>
      <c r="L2" s="95"/>
      <c r="M2" s="95"/>
      <c r="N2" s="95"/>
      <c r="O2" s="95"/>
      <c r="P2" s="95"/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5">
      <c r="A4" s="94" t="s">
        <v>87</v>
      </c>
      <c r="B4" s="95"/>
      <c r="C4" s="95"/>
      <c r="D4" s="95"/>
      <c r="E4" s="4" t="s">
        <v>40</v>
      </c>
      <c r="F4" s="129"/>
      <c r="G4" s="129"/>
      <c r="H4" s="129"/>
      <c r="I4" s="94" t="s">
        <v>87</v>
      </c>
      <c r="J4" s="95"/>
      <c r="K4" s="95"/>
      <c r="L4" s="95"/>
      <c r="M4" s="4" t="s">
        <v>40</v>
      </c>
      <c r="N4" s="129"/>
      <c r="O4" s="129"/>
      <c r="P4" s="129"/>
    </row>
    <row r="5" spans="1:16" x14ac:dyDescent="0.25">
      <c r="A5" s="5" t="s">
        <v>41</v>
      </c>
      <c r="B5" s="94" t="s">
        <v>87</v>
      </c>
      <c r="C5" s="95"/>
      <c r="D5" s="95"/>
      <c r="E5" s="95"/>
      <c r="F5" s="95"/>
      <c r="G5" s="95"/>
      <c r="H5" s="95"/>
      <c r="I5" s="5" t="s">
        <v>41</v>
      </c>
      <c r="J5" s="94" t="s">
        <v>87</v>
      </c>
      <c r="K5" s="95"/>
      <c r="L5" s="95"/>
      <c r="M5" s="95"/>
      <c r="N5" s="95"/>
      <c r="O5" s="95"/>
      <c r="P5" s="95"/>
    </row>
    <row r="6" spans="1:16" x14ac:dyDescent="0.25">
      <c r="A6" s="6"/>
      <c r="B6" s="6"/>
      <c r="C6" s="6"/>
      <c r="D6" s="3"/>
      <c r="E6" s="3"/>
      <c r="F6" s="3"/>
      <c r="G6" s="3"/>
      <c r="H6" s="3"/>
    </row>
    <row r="7" spans="1:16" x14ac:dyDescent="0.25">
      <c r="A7" s="100" t="s">
        <v>86</v>
      </c>
      <c r="B7" s="100"/>
      <c r="C7" s="100"/>
      <c r="D7" s="100"/>
      <c r="E7" s="100"/>
      <c r="F7" s="100"/>
      <c r="G7" s="100"/>
      <c r="H7" s="7"/>
    </row>
    <row r="8" spans="1:16" x14ac:dyDescent="0.25">
      <c r="A8" s="113" t="s">
        <v>88</v>
      </c>
      <c r="B8" s="114"/>
      <c r="C8" s="115"/>
      <c r="D8" s="110" t="s">
        <v>72</v>
      </c>
      <c r="E8" s="135"/>
      <c r="F8" s="135"/>
      <c r="G8" s="111"/>
      <c r="H8" s="3"/>
    </row>
    <row r="9" spans="1:16" ht="34.5" customHeight="1" x14ac:dyDescent="0.25">
      <c r="A9" s="159" t="s">
        <v>98</v>
      </c>
      <c r="B9" s="160"/>
      <c r="C9" s="161"/>
      <c r="D9" s="87"/>
      <c r="E9" s="88"/>
      <c r="F9" s="88"/>
      <c r="G9" s="89"/>
      <c r="H9" s="3"/>
      <c r="I9" s="146"/>
      <c r="J9" s="146"/>
      <c r="K9" s="146"/>
      <c r="L9" s="25" t="s">
        <v>92</v>
      </c>
      <c r="M9" s="100" t="s">
        <v>93</v>
      </c>
      <c r="N9" s="100"/>
      <c r="O9" s="24" t="s">
        <v>49</v>
      </c>
    </row>
    <row r="10" spans="1:16" ht="28.5" customHeight="1" x14ac:dyDescent="0.25">
      <c r="A10" s="162" t="s">
        <v>99</v>
      </c>
      <c r="B10" s="162"/>
      <c r="C10" s="162"/>
      <c r="D10" s="87"/>
      <c r="E10" s="88"/>
      <c r="F10" s="88"/>
      <c r="G10" s="89"/>
      <c r="H10" s="3"/>
      <c r="I10" s="129" t="s">
        <v>100</v>
      </c>
      <c r="J10" s="129"/>
      <c r="K10" s="129"/>
      <c r="L10" s="27">
        <v>260496</v>
      </c>
      <c r="M10" s="129">
        <f>D9</f>
        <v>0</v>
      </c>
      <c r="N10" s="129"/>
      <c r="O10" s="26">
        <f>L10*M10</f>
        <v>0</v>
      </c>
    </row>
    <row r="11" spans="1:16" ht="24.75" customHeight="1" x14ac:dyDescent="0.25">
      <c r="A11" s="3"/>
      <c r="B11" s="3"/>
      <c r="C11" s="3"/>
      <c r="D11" s="3"/>
      <c r="E11" s="3"/>
      <c r="F11" s="3"/>
      <c r="G11" s="3"/>
      <c r="H11" s="3"/>
      <c r="I11" s="163" t="s">
        <v>101</v>
      </c>
      <c r="J11" s="164"/>
      <c r="K11" s="165"/>
      <c r="L11" s="27">
        <v>182376</v>
      </c>
      <c r="M11" s="129">
        <f>D10</f>
        <v>0</v>
      </c>
      <c r="N11" s="129"/>
      <c r="O11" s="26">
        <f>L11*M11</f>
        <v>0</v>
      </c>
    </row>
    <row r="12" spans="1:16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6" x14ac:dyDescent="0.25">
      <c r="A13" s="3" t="s">
        <v>89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129" t="s">
        <v>94</v>
      </c>
      <c r="N13" s="129"/>
      <c r="O13" s="26">
        <f>O10+O11</f>
        <v>0</v>
      </c>
    </row>
    <row r="14" spans="1:16" x14ac:dyDescent="0.25">
      <c r="A14" s="3" t="s">
        <v>90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129" t="s">
        <v>95</v>
      </c>
      <c r="N14" s="129"/>
      <c r="O14" s="26">
        <f>O13*5</f>
        <v>0</v>
      </c>
    </row>
    <row r="15" spans="1:16" x14ac:dyDescent="0.25">
      <c r="A15" s="3" t="s">
        <v>91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6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5">
      <c r="H18" s="3"/>
      <c r="I18" s="3" t="s">
        <v>102</v>
      </c>
      <c r="J18" s="3"/>
      <c r="K18" s="3"/>
      <c r="L18" s="3"/>
      <c r="M18" s="3"/>
      <c r="N18" s="3"/>
      <c r="O18" s="3"/>
    </row>
    <row r="19" spans="1:15" x14ac:dyDescent="0.25">
      <c r="H19" s="3"/>
      <c r="I19" s="3"/>
      <c r="J19" s="3"/>
      <c r="K19" s="3"/>
      <c r="L19" s="3"/>
      <c r="M19" s="3"/>
      <c r="N19" s="3"/>
      <c r="O19" s="3"/>
    </row>
    <row r="20" spans="1:15" x14ac:dyDescent="0.25">
      <c r="H20" s="3"/>
      <c r="I20" s="3"/>
      <c r="J20" s="41"/>
      <c r="K20" s="157" t="s">
        <v>103</v>
      </c>
      <c r="L20" s="157"/>
      <c r="M20" s="157" t="s">
        <v>104</v>
      </c>
      <c r="N20" s="157"/>
      <c r="O20" s="42" t="s">
        <v>49</v>
      </c>
    </row>
    <row r="21" spans="1:15" x14ac:dyDescent="0.25">
      <c r="A21" s="51" t="s">
        <v>105</v>
      </c>
      <c r="B21" s="52"/>
      <c r="C21" s="52"/>
      <c r="D21" s="52"/>
      <c r="E21" s="53"/>
      <c r="H21" s="3"/>
      <c r="I21" s="157" t="s">
        <v>81</v>
      </c>
      <c r="J21" s="157"/>
      <c r="K21" s="158">
        <v>126516</v>
      </c>
      <c r="L21" s="158"/>
      <c r="M21" s="158">
        <v>88800</v>
      </c>
      <c r="N21" s="158"/>
      <c r="O21" s="43">
        <f t="shared" ref="O21:O22" si="0">SUM(K21:N21)</f>
        <v>215316</v>
      </c>
    </row>
    <row r="22" spans="1:15" x14ac:dyDescent="0.25">
      <c r="A22" s="54"/>
      <c r="B22" s="55"/>
      <c r="C22" s="55"/>
      <c r="D22" s="55"/>
      <c r="E22" s="56"/>
      <c r="H22" s="3"/>
      <c r="I22" s="157" t="s">
        <v>82</v>
      </c>
      <c r="J22" s="157"/>
      <c r="K22" s="158">
        <f>20460+113520</f>
        <v>133980</v>
      </c>
      <c r="L22" s="158"/>
      <c r="M22" s="158">
        <f>29724+63852</f>
        <v>93576</v>
      </c>
      <c r="N22" s="158"/>
      <c r="O22" s="43">
        <f t="shared" si="0"/>
        <v>227556</v>
      </c>
    </row>
    <row r="23" spans="1:15" x14ac:dyDescent="0.25">
      <c r="A23" s="45"/>
      <c r="E23" s="46"/>
      <c r="H23" s="3"/>
      <c r="I23" s="3"/>
      <c r="J23" s="41"/>
      <c r="K23" s="156">
        <f>SUM(K21:K22)</f>
        <v>260496</v>
      </c>
      <c r="L23" s="156"/>
      <c r="M23" s="156">
        <f>SUM(M21:M22)</f>
        <v>182376</v>
      </c>
      <c r="N23" s="156"/>
      <c r="O23" s="44">
        <f>SUM(O21:O22)</f>
        <v>442872</v>
      </c>
    </row>
    <row r="24" spans="1:15" x14ac:dyDescent="0.25">
      <c r="A24" s="47"/>
      <c r="E24" s="46"/>
      <c r="H24" s="3"/>
    </row>
    <row r="25" spans="1:15" x14ac:dyDescent="0.25">
      <c r="A25" s="48"/>
      <c r="B25" s="49"/>
      <c r="C25" s="49"/>
      <c r="D25" s="49"/>
      <c r="E25" s="50"/>
      <c r="H25" s="3"/>
    </row>
    <row r="26" spans="1:15" x14ac:dyDescent="0.25">
      <c r="H26" s="3"/>
      <c r="I26" s="3" t="s">
        <v>118</v>
      </c>
      <c r="J26" s="3"/>
      <c r="K26" s="3"/>
      <c r="L26" s="3"/>
    </row>
    <row r="27" spans="1:15" x14ac:dyDescent="0.25">
      <c r="H27" s="3"/>
    </row>
    <row r="28" spans="1:15" x14ac:dyDescent="0.25">
      <c r="H28" s="3"/>
      <c r="I28" s="3"/>
      <c r="J28" s="41"/>
      <c r="K28" s="157" t="s">
        <v>103</v>
      </c>
      <c r="L28" s="157"/>
      <c r="M28" s="157" t="s">
        <v>104</v>
      </c>
      <c r="N28" s="157"/>
      <c r="O28" s="42" t="s">
        <v>49</v>
      </c>
    </row>
    <row r="29" spans="1:15" x14ac:dyDescent="0.25">
      <c r="H29" s="3"/>
      <c r="I29" s="157" t="s">
        <v>115</v>
      </c>
      <c r="J29" s="157"/>
      <c r="K29" s="158">
        <v>146976</v>
      </c>
      <c r="L29" s="158"/>
      <c r="M29" s="158">
        <v>118524</v>
      </c>
      <c r="N29" s="158"/>
      <c r="O29" s="43">
        <f>SUM(K29:N29)</f>
        <v>265500</v>
      </c>
    </row>
    <row r="30" spans="1:15" x14ac:dyDescent="0.25">
      <c r="H30" s="3"/>
      <c r="I30" s="157" t="s">
        <v>116</v>
      </c>
      <c r="J30" s="157"/>
      <c r="K30" s="158">
        <f>6072*12</f>
        <v>72864</v>
      </c>
      <c r="L30" s="158"/>
      <c r="M30" s="158">
        <f>2539*12</f>
        <v>30468</v>
      </c>
      <c r="N30" s="158"/>
      <c r="O30" s="43">
        <f t="shared" ref="O30:O31" si="1">SUM(K30:N30)</f>
        <v>103332</v>
      </c>
    </row>
    <row r="31" spans="1:15" x14ac:dyDescent="0.25">
      <c r="H31" s="3"/>
      <c r="I31" s="157" t="s">
        <v>117</v>
      </c>
      <c r="J31" s="157"/>
      <c r="K31" s="158">
        <f>3388*12</f>
        <v>40656</v>
      </c>
      <c r="L31" s="158"/>
      <c r="M31" s="158">
        <f>2782*12</f>
        <v>33384</v>
      </c>
      <c r="N31" s="158"/>
      <c r="O31" s="43">
        <f t="shared" si="1"/>
        <v>74040</v>
      </c>
    </row>
    <row r="32" spans="1:15" x14ac:dyDescent="0.25">
      <c r="H32" s="3"/>
      <c r="I32" s="3"/>
      <c r="J32" s="41"/>
      <c r="K32" s="156">
        <f>SUM(K29:K31)</f>
        <v>260496</v>
      </c>
      <c r="L32" s="156"/>
      <c r="M32" s="156">
        <f>SUM(M29:M31)</f>
        <v>182376</v>
      </c>
      <c r="N32" s="156"/>
      <c r="O32" s="44">
        <f>SUM(O29:O31)</f>
        <v>442872</v>
      </c>
    </row>
    <row r="33" spans="8:8" x14ac:dyDescent="0.25">
      <c r="H33" s="3"/>
    </row>
  </sheetData>
  <mergeCells count="48">
    <mergeCell ref="I1:P1"/>
    <mergeCell ref="I2:P2"/>
    <mergeCell ref="I4:L4"/>
    <mergeCell ref="N4:P4"/>
    <mergeCell ref="J5:P5"/>
    <mergeCell ref="M14:N14"/>
    <mergeCell ref="I9:K9"/>
    <mergeCell ref="M9:N9"/>
    <mergeCell ref="I10:K10"/>
    <mergeCell ref="M10:N10"/>
    <mergeCell ref="I11:K11"/>
    <mergeCell ref="M11:N11"/>
    <mergeCell ref="M13:N13"/>
    <mergeCell ref="A9:C9"/>
    <mergeCell ref="A10:C10"/>
    <mergeCell ref="D9:G9"/>
    <mergeCell ref="D10:G10"/>
    <mergeCell ref="A7:G7"/>
    <mergeCell ref="A8:C8"/>
    <mergeCell ref="D8:G8"/>
    <mergeCell ref="A1:H1"/>
    <mergeCell ref="A2:H2"/>
    <mergeCell ref="A4:D4"/>
    <mergeCell ref="F4:H4"/>
    <mergeCell ref="B5:H5"/>
    <mergeCell ref="I21:J21"/>
    <mergeCell ref="I22:J22"/>
    <mergeCell ref="M20:N20"/>
    <mergeCell ref="M21:N21"/>
    <mergeCell ref="M22:N22"/>
    <mergeCell ref="M23:N23"/>
    <mergeCell ref="K20:L20"/>
    <mergeCell ref="K21:L21"/>
    <mergeCell ref="K22:L22"/>
    <mergeCell ref="K23:L23"/>
    <mergeCell ref="K28:L28"/>
    <mergeCell ref="M28:N28"/>
    <mergeCell ref="I29:J29"/>
    <mergeCell ref="K29:L29"/>
    <mergeCell ref="M29:N29"/>
    <mergeCell ref="K32:L32"/>
    <mergeCell ref="M32:N32"/>
    <mergeCell ref="I30:J30"/>
    <mergeCell ref="K30:L30"/>
    <mergeCell ref="M30:N30"/>
    <mergeCell ref="I31:J31"/>
    <mergeCell ref="K31:L31"/>
    <mergeCell ref="M31:N31"/>
  </mergeCells>
  <pageMargins left="0.43307086614173229" right="0.23622047244094488" top="0.39370078740157483" bottom="0.39370078740157483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90" r:id="rId4" name="Check Box 2">
              <controlPr defaultSize="0" autoFill="0" autoLine="0" autoPict="0">
                <anchor moveWithCells="1">
                  <from>
                    <xdr:col>0</xdr:col>
                    <xdr:colOff>200025</xdr:colOff>
                    <xdr:row>21</xdr:row>
                    <xdr:rowOff>142875</xdr:rowOff>
                  </from>
                  <to>
                    <xdr:col>1</xdr:col>
                    <xdr:colOff>314325</xdr:colOff>
                    <xdr:row>22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5" name="Check Box 3">
              <controlPr defaultSize="0" autoFill="0" autoLine="0" autoPict="0">
                <anchor moveWithCells="1">
                  <from>
                    <xdr:col>0</xdr:col>
                    <xdr:colOff>190500</xdr:colOff>
                    <xdr:row>23</xdr:row>
                    <xdr:rowOff>19050</xdr:rowOff>
                  </from>
                  <to>
                    <xdr:col>1</xdr:col>
                    <xdr:colOff>304800</xdr:colOff>
                    <xdr:row>24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7"/>
  <sheetViews>
    <sheetView view="pageLayout" workbookViewId="0">
      <selection activeCell="H9" sqref="H9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</cols>
  <sheetData>
    <row r="1" spans="1:8" ht="15.75" x14ac:dyDescent="0.25">
      <c r="A1" s="99" t="str">
        <f>Accueil!A7</f>
        <v>AO-KOVALEX_2024</v>
      </c>
      <c r="B1" s="99"/>
      <c r="C1" s="99"/>
      <c r="D1" s="99"/>
      <c r="E1" s="99"/>
      <c r="F1" s="99"/>
      <c r="G1" s="99"/>
      <c r="H1" s="99"/>
    </row>
    <row r="2" spans="1:8" x14ac:dyDescent="0.25">
      <c r="A2" s="95" t="s">
        <v>9</v>
      </c>
      <c r="B2" s="95"/>
      <c r="C2" s="95"/>
      <c r="D2" s="95"/>
      <c r="E2" s="95"/>
      <c r="F2" s="95"/>
      <c r="G2" s="95"/>
      <c r="H2" s="95"/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x14ac:dyDescent="0.25">
      <c r="A4" s="76" t="s">
        <v>10</v>
      </c>
      <c r="B4" s="77"/>
      <c r="C4" s="77"/>
      <c r="D4" s="77"/>
      <c r="E4" s="77"/>
      <c r="F4" s="77"/>
      <c r="G4" s="77"/>
      <c r="H4" s="77"/>
    </row>
    <row r="5" spans="1:8" x14ac:dyDescent="0.25">
      <c r="A5" s="96" t="s">
        <v>11</v>
      </c>
      <c r="B5" s="97"/>
      <c r="C5" s="97"/>
      <c r="D5" s="97"/>
      <c r="E5" s="97"/>
      <c r="F5" s="97"/>
      <c r="G5" s="97"/>
      <c r="H5" s="98"/>
    </row>
    <row r="6" spans="1:8" x14ac:dyDescent="0.25">
      <c r="A6" s="91" t="s">
        <v>12</v>
      </c>
      <c r="B6" s="92"/>
      <c r="C6" s="92"/>
      <c r="D6" s="92"/>
      <c r="E6" s="92"/>
      <c r="F6" s="92"/>
      <c r="G6" s="92"/>
      <c r="H6" s="93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3"/>
      <c r="B8" s="3"/>
      <c r="C8" s="84" t="s">
        <v>13</v>
      </c>
      <c r="D8" s="85"/>
      <c r="E8" s="100" t="s">
        <v>14</v>
      </c>
      <c r="F8" s="100"/>
      <c r="G8" s="100"/>
      <c r="H8" s="3"/>
    </row>
    <row r="9" spans="1:8" x14ac:dyDescent="0.25">
      <c r="A9" s="3"/>
      <c r="B9" s="3"/>
      <c r="C9" s="82">
        <v>1</v>
      </c>
      <c r="D9" s="83"/>
      <c r="E9" s="86" t="s">
        <v>15</v>
      </c>
      <c r="F9" s="86"/>
      <c r="G9" s="86"/>
      <c r="H9" s="3"/>
    </row>
    <row r="10" spans="1:8" x14ac:dyDescent="0.25">
      <c r="A10" s="3"/>
      <c r="B10" s="3"/>
      <c r="C10" s="82">
        <v>2</v>
      </c>
      <c r="D10" s="83"/>
      <c r="E10" s="86" t="s">
        <v>16</v>
      </c>
      <c r="F10" s="86"/>
      <c r="G10" s="86"/>
      <c r="H10" s="3"/>
    </row>
    <row r="11" spans="1:8" x14ac:dyDescent="0.25">
      <c r="A11" s="3"/>
      <c r="B11" s="3"/>
      <c r="C11" s="82">
        <v>3</v>
      </c>
      <c r="D11" s="83"/>
      <c r="E11" s="86" t="s">
        <v>17</v>
      </c>
      <c r="F11" s="86"/>
      <c r="G11" s="86"/>
      <c r="H11" s="3"/>
    </row>
    <row r="12" spans="1:8" x14ac:dyDescent="0.25">
      <c r="A12" s="3"/>
      <c r="B12" s="3"/>
      <c r="C12" s="82">
        <v>4</v>
      </c>
      <c r="D12" s="83"/>
      <c r="E12" s="86" t="s">
        <v>18</v>
      </c>
      <c r="F12" s="86"/>
      <c r="G12" s="86"/>
      <c r="H12" s="3"/>
    </row>
    <row r="13" spans="1:8" x14ac:dyDescent="0.25">
      <c r="A13" s="3"/>
      <c r="B13" s="3"/>
      <c r="C13" s="82">
        <v>5</v>
      </c>
      <c r="D13" s="83"/>
      <c r="E13" s="86" t="s">
        <v>19</v>
      </c>
      <c r="F13" s="86"/>
      <c r="G13" s="86"/>
      <c r="H13" s="3"/>
    </row>
    <row r="14" spans="1:8" x14ac:dyDescent="0.25">
      <c r="A14" s="3"/>
      <c r="B14" s="3"/>
      <c r="C14" s="82">
        <v>6</v>
      </c>
      <c r="D14" s="83"/>
      <c r="E14" s="86" t="s">
        <v>20</v>
      </c>
      <c r="F14" s="86"/>
      <c r="G14" s="86"/>
      <c r="H14" s="3"/>
    </row>
    <row r="15" spans="1:8" x14ac:dyDescent="0.25">
      <c r="A15" s="3"/>
      <c r="B15" s="3"/>
      <c r="C15" s="82">
        <v>7</v>
      </c>
      <c r="D15" s="83"/>
      <c r="E15" s="86" t="s">
        <v>21</v>
      </c>
      <c r="F15" s="86"/>
      <c r="G15" s="86"/>
      <c r="H15" s="3"/>
    </row>
    <row r="16" spans="1:8" x14ac:dyDescent="0.25">
      <c r="A16" s="3"/>
      <c r="B16" s="3"/>
      <c r="C16" s="82">
        <v>8</v>
      </c>
      <c r="D16" s="83"/>
      <c r="E16" s="86" t="s">
        <v>22</v>
      </c>
      <c r="F16" s="86"/>
      <c r="G16" s="86"/>
      <c r="H16" s="3"/>
    </row>
    <row r="17" spans="1:8" x14ac:dyDescent="0.25">
      <c r="A17" s="3"/>
      <c r="B17" s="3"/>
      <c r="C17" s="82">
        <v>9</v>
      </c>
      <c r="D17" s="83"/>
      <c r="E17" s="86" t="s">
        <v>23</v>
      </c>
      <c r="F17" s="86"/>
      <c r="G17" s="86"/>
      <c r="H17" s="3"/>
    </row>
    <row r="18" spans="1:8" x14ac:dyDescent="0.25">
      <c r="A18" s="3"/>
      <c r="B18" s="3"/>
      <c r="C18" s="82">
        <v>10</v>
      </c>
      <c r="D18" s="83"/>
      <c r="E18" s="82" t="s">
        <v>24</v>
      </c>
      <c r="F18" s="90"/>
      <c r="G18" s="83"/>
      <c r="H18" s="3"/>
    </row>
    <row r="19" spans="1:8" x14ac:dyDescent="0.25">
      <c r="A19" s="3"/>
      <c r="B19" s="3"/>
      <c r="C19" s="82">
        <v>11</v>
      </c>
      <c r="D19" s="83"/>
      <c r="E19" s="82" t="s">
        <v>25</v>
      </c>
      <c r="F19" s="90"/>
      <c r="G19" s="83"/>
      <c r="H19" s="3"/>
    </row>
    <row r="20" spans="1:8" x14ac:dyDescent="0.25">
      <c r="A20" s="3"/>
      <c r="B20" s="3"/>
      <c r="C20" s="82">
        <v>12</v>
      </c>
      <c r="D20" s="83"/>
      <c r="E20" s="87" t="s">
        <v>26</v>
      </c>
      <c r="F20" s="88"/>
      <c r="G20" s="89"/>
      <c r="H20" s="3"/>
    </row>
    <row r="21" spans="1:8" x14ac:dyDescent="0.25">
      <c r="A21" s="3"/>
      <c r="B21" s="3"/>
      <c r="C21" s="82">
        <v>13</v>
      </c>
      <c r="D21" s="83"/>
      <c r="E21" s="87" t="s">
        <v>27</v>
      </c>
      <c r="F21" s="88"/>
      <c r="G21" s="89"/>
      <c r="H21" s="3"/>
    </row>
    <row r="22" spans="1:8" x14ac:dyDescent="0.25">
      <c r="A22" s="3"/>
      <c r="B22" s="3"/>
      <c r="C22" s="82">
        <v>14</v>
      </c>
      <c r="D22" s="83"/>
      <c r="E22" s="87" t="s">
        <v>28</v>
      </c>
      <c r="F22" s="88"/>
      <c r="G22" s="89"/>
      <c r="H22" s="3"/>
    </row>
    <row r="23" spans="1:8" x14ac:dyDescent="0.25">
      <c r="A23" s="3"/>
      <c r="B23" s="3"/>
      <c r="C23" s="82">
        <v>15</v>
      </c>
      <c r="D23" s="83"/>
      <c r="E23" s="87" t="s">
        <v>29</v>
      </c>
      <c r="F23" s="88"/>
      <c r="G23" s="89"/>
      <c r="H23" s="3"/>
    </row>
    <row r="24" spans="1:8" x14ac:dyDescent="0.25">
      <c r="A24" s="3"/>
      <c r="B24" s="3"/>
      <c r="C24" s="82">
        <v>16</v>
      </c>
      <c r="D24" s="83"/>
      <c r="E24" s="87" t="s">
        <v>30</v>
      </c>
      <c r="F24" s="88"/>
      <c r="G24" s="89"/>
      <c r="H24" s="3"/>
    </row>
    <row r="25" spans="1:8" x14ac:dyDescent="0.25">
      <c r="A25" s="3"/>
      <c r="B25" s="3"/>
      <c r="C25" s="82">
        <v>17</v>
      </c>
      <c r="D25" s="83"/>
      <c r="E25" s="87" t="s">
        <v>31</v>
      </c>
      <c r="F25" s="88"/>
      <c r="G25" s="89"/>
      <c r="H25" s="3"/>
    </row>
    <row r="26" spans="1:8" x14ac:dyDescent="0.25">
      <c r="A26" s="3"/>
      <c r="B26" s="3"/>
      <c r="C26" s="82">
        <v>18</v>
      </c>
      <c r="D26" s="83"/>
      <c r="E26" s="87" t="s">
        <v>32</v>
      </c>
      <c r="F26" s="88"/>
      <c r="G26" s="89"/>
      <c r="H26" s="3"/>
    </row>
    <row r="27" spans="1:8" x14ac:dyDescent="0.25">
      <c r="A27" s="3"/>
      <c r="B27" s="3"/>
      <c r="C27" s="82">
        <v>19</v>
      </c>
      <c r="D27" s="83"/>
      <c r="E27" s="87" t="s">
        <v>33</v>
      </c>
      <c r="F27" s="88"/>
      <c r="G27" s="89"/>
      <c r="H27" s="3"/>
    </row>
    <row r="28" spans="1:8" x14ac:dyDescent="0.25">
      <c r="A28" s="3"/>
      <c r="B28" s="3"/>
      <c r="C28" s="82">
        <v>20</v>
      </c>
      <c r="D28" s="83"/>
      <c r="E28" s="87" t="s">
        <v>34</v>
      </c>
      <c r="F28" s="88"/>
      <c r="G28" s="89"/>
      <c r="H28" s="3"/>
    </row>
    <row r="29" spans="1:8" x14ac:dyDescent="0.25">
      <c r="A29" s="3"/>
      <c r="B29" s="3"/>
      <c r="C29" s="82">
        <v>21</v>
      </c>
      <c r="D29" s="83"/>
      <c r="E29" s="87" t="s">
        <v>35</v>
      </c>
      <c r="F29" s="88"/>
      <c r="G29" s="89"/>
      <c r="H29" s="3"/>
    </row>
    <row r="30" spans="1:8" x14ac:dyDescent="0.25">
      <c r="A30" s="3"/>
      <c r="B30" s="3"/>
      <c r="C30" s="3"/>
      <c r="D30" s="3"/>
      <c r="E30" s="3"/>
      <c r="F30" s="3"/>
      <c r="G30" s="3"/>
      <c r="H30" s="3"/>
    </row>
    <row r="31" spans="1:8" x14ac:dyDescent="0.25">
      <c r="A31" s="3"/>
      <c r="B31" s="3"/>
      <c r="C31" s="3"/>
      <c r="D31" s="3"/>
      <c r="E31" s="3"/>
      <c r="F31" s="3"/>
      <c r="G31" s="3"/>
      <c r="H31" s="3"/>
    </row>
    <row r="32" spans="1:8" x14ac:dyDescent="0.25">
      <c r="A32" s="94" t="s">
        <v>36</v>
      </c>
      <c r="B32" s="95"/>
      <c r="C32" s="95"/>
      <c r="D32" s="95"/>
      <c r="E32" s="95"/>
      <c r="F32" s="95"/>
      <c r="G32" s="95"/>
      <c r="H32" s="95"/>
    </row>
    <row r="33" spans="1:8" x14ac:dyDescent="0.25">
      <c r="A33" s="96" t="s">
        <v>37</v>
      </c>
      <c r="B33" s="97"/>
      <c r="C33" s="97"/>
      <c r="D33" s="97"/>
      <c r="E33" s="97"/>
      <c r="F33" s="97"/>
      <c r="G33" s="97"/>
      <c r="H33" s="98"/>
    </row>
    <row r="34" spans="1:8" x14ac:dyDescent="0.25">
      <c r="A34" s="91"/>
      <c r="B34" s="92"/>
      <c r="C34" s="92"/>
      <c r="D34" s="92"/>
      <c r="E34" s="92"/>
      <c r="F34" s="92"/>
      <c r="G34" s="92"/>
      <c r="H34" s="9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52">
    <mergeCell ref="A34:H34"/>
    <mergeCell ref="A32:H32"/>
    <mergeCell ref="A33:H33"/>
    <mergeCell ref="A1:H1"/>
    <mergeCell ref="A2:H2"/>
    <mergeCell ref="A4:H4"/>
    <mergeCell ref="A5:H5"/>
    <mergeCell ref="A6:H6"/>
    <mergeCell ref="E8:G8"/>
    <mergeCell ref="E9:G9"/>
    <mergeCell ref="E16:G16"/>
    <mergeCell ref="E11:G11"/>
    <mergeCell ref="E12:G12"/>
    <mergeCell ref="E13:G13"/>
    <mergeCell ref="E14:G14"/>
    <mergeCell ref="E15:G15"/>
    <mergeCell ref="E10:G10"/>
    <mergeCell ref="E29:G29"/>
    <mergeCell ref="C18:D18"/>
    <mergeCell ref="C19:D19"/>
    <mergeCell ref="E18:G18"/>
    <mergeCell ref="E19:G19"/>
    <mergeCell ref="E28:G28"/>
    <mergeCell ref="C26:D26"/>
    <mergeCell ref="C27:D27"/>
    <mergeCell ref="C28:D28"/>
    <mergeCell ref="C29:D29"/>
    <mergeCell ref="E23:G23"/>
    <mergeCell ref="E24:G24"/>
    <mergeCell ref="E25:G25"/>
    <mergeCell ref="E26:G26"/>
    <mergeCell ref="E27:G27"/>
    <mergeCell ref="C17:D17"/>
    <mergeCell ref="E17:G17"/>
    <mergeCell ref="C23:D23"/>
    <mergeCell ref="C24:D24"/>
    <mergeCell ref="C25:D25"/>
    <mergeCell ref="C20:D20"/>
    <mergeCell ref="E20:G20"/>
    <mergeCell ref="C21:D21"/>
    <mergeCell ref="E21:G21"/>
    <mergeCell ref="C22:D22"/>
    <mergeCell ref="E22:G22"/>
    <mergeCell ref="C11:D11"/>
    <mergeCell ref="C9:D9"/>
    <mergeCell ref="C8:D8"/>
    <mergeCell ref="C16:D16"/>
    <mergeCell ref="C15:D15"/>
    <mergeCell ref="C14:D14"/>
    <mergeCell ref="C13:D13"/>
    <mergeCell ref="C12:D12"/>
    <mergeCell ref="C10:D10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53B80-7E9B-4AFE-A90A-79C7441487C6}">
  <sheetPr>
    <tabColor theme="5" tint="-0.499984740745262"/>
  </sheetPr>
  <dimension ref="A1:Q34"/>
  <sheetViews>
    <sheetView view="pageLayout" zoomScale="90" zoomScalePageLayoutView="90" workbookViewId="0">
      <selection activeCell="B4" sqref="B4:B5"/>
    </sheetView>
  </sheetViews>
  <sheetFormatPr baseColWidth="10" defaultColWidth="11.42578125" defaultRowHeight="15" x14ac:dyDescent="0.25"/>
  <cols>
    <col min="1" max="1" width="4.140625" bestFit="1" customWidth="1"/>
    <col min="2" max="2" width="18.28515625" style="3" customWidth="1"/>
    <col min="3" max="8" width="16.42578125" style="3" customWidth="1"/>
    <col min="9" max="9" width="16.42578125" customWidth="1"/>
    <col min="10" max="10" width="21.7109375" style="3" customWidth="1"/>
    <col min="11" max="11" width="9.5703125" style="3" customWidth="1"/>
    <col min="12" max="12" width="19.5703125" style="3" customWidth="1"/>
    <col min="13" max="16" width="17.42578125" style="3" customWidth="1"/>
    <col min="17" max="17" width="17.42578125" customWidth="1"/>
  </cols>
  <sheetData>
    <row r="1" spans="1:17" s="3" customFormat="1" ht="17.100000000000001" customHeight="1" x14ac:dyDescent="0.25">
      <c r="B1" s="99" t="str">
        <f>Accueil!A7</f>
        <v>AO-KOVALEX_2024</v>
      </c>
      <c r="C1" s="99"/>
      <c r="D1" s="99"/>
      <c r="E1" s="99"/>
      <c r="F1" s="99"/>
      <c r="G1" s="99"/>
      <c r="H1" s="99"/>
      <c r="I1" s="99"/>
      <c r="J1" s="99" t="str">
        <f>Accueil!A7</f>
        <v>AO-KOVALEX_2024</v>
      </c>
      <c r="K1" s="99"/>
      <c r="L1" s="99"/>
      <c r="M1" s="99"/>
      <c r="N1" s="99"/>
      <c r="O1" s="99"/>
      <c r="P1" s="99"/>
      <c r="Q1" s="99"/>
    </row>
    <row r="2" spans="1:17" s="3" customFormat="1" ht="17.100000000000001" customHeight="1" x14ac:dyDescent="0.25">
      <c r="B2" s="95" t="s">
        <v>38</v>
      </c>
      <c r="C2" s="95"/>
      <c r="D2" s="95"/>
      <c r="E2" s="95"/>
      <c r="F2" s="95"/>
      <c r="G2" s="95"/>
      <c r="H2" s="95"/>
      <c r="I2" s="95"/>
      <c r="J2" s="95" t="s">
        <v>39</v>
      </c>
      <c r="K2" s="95"/>
      <c r="L2" s="95"/>
      <c r="M2" s="95"/>
      <c r="N2" s="95"/>
      <c r="O2" s="95"/>
      <c r="P2" s="95"/>
      <c r="Q2" s="95"/>
    </row>
    <row r="3" spans="1:17" s="3" customFormat="1" ht="17.100000000000001" customHeight="1" thickBot="1" x14ac:dyDescent="0.3"/>
    <row r="4" spans="1:17" s="3" customFormat="1" ht="17.100000000000001" customHeight="1" x14ac:dyDescent="0.25">
      <c r="A4" s="7">
        <v>1</v>
      </c>
      <c r="B4" s="101" t="str">
        <f>"EQUIPEMENT N°" &amp;$A$4</f>
        <v>EQUIPEMENT N°1</v>
      </c>
      <c r="C4" s="97" t="s">
        <v>40</v>
      </c>
      <c r="D4" s="103">
        <f>+A4</f>
        <v>1</v>
      </c>
      <c r="E4" s="103"/>
      <c r="F4" s="103"/>
      <c r="G4" s="103"/>
      <c r="H4" s="103"/>
      <c r="I4" s="103"/>
      <c r="J4" s="101" t="str">
        <f>"EQUIPEMENTN°" &amp;$A$4</f>
        <v>EQUIPEMENTN°1</v>
      </c>
      <c r="K4" s="97" t="s">
        <v>40</v>
      </c>
      <c r="L4" s="103">
        <f>+I4</f>
        <v>0</v>
      </c>
      <c r="M4" s="103"/>
      <c r="N4" s="103"/>
      <c r="O4" s="103"/>
      <c r="P4" s="103"/>
      <c r="Q4" s="103"/>
    </row>
    <row r="5" spans="1:17" s="3" customFormat="1" ht="17.100000000000001" customHeight="1" x14ac:dyDescent="0.25">
      <c r="B5" s="102"/>
      <c r="C5" s="92"/>
      <c r="D5" s="103"/>
      <c r="E5" s="103"/>
      <c r="F5" s="103"/>
      <c r="G5" s="103"/>
      <c r="H5" s="103"/>
      <c r="I5" s="103"/>
      <c r="J5" s="102"/>
      <c r="K5" s="92"/>
      <c r="L5" s="103"/>
      <c r="M5" s="103"/>
      <c r="N5" s="103"/>
      <c r="O5" s="103"/>
      <c r="P5" s="103"/>
      <c r="Q5" s="103"/>
    </row>
    <row r="6" spans="1:17" s="3" customFormat="1" ht="17.100000000000001" customHeight="1" x14ac:dyDescent="0.25">
      <c r="B6" s="23"/>
      <c r="C6" s="23"/>
      <c r="D6" s="2"/>
      <c r="E6" s="2"/>
      <c r="F6" s="2"/>
      <c r="G6" s="2"/>
      <c r="H6" s="2"/>
      <c r="I6" s="2"/>
      <c r="J6" s="23"/>
      <c r="K6" s="23"/>
      <c r="L6" s="23"/>
      <c r="M6" s="2"/>
      <c r="N6" s="2"/>
      <c r="O6" s="2"/>
      <c r="P6" s="2"/>
      <c r="Q6" s="2"/>
    </row>
    <row r="7" spans="1:17" s="3" customFormat="1" ht="17.100000000000001" customHeight="1" x14ac:dyDescent="0.25">
      <c r="J7" s="107"/>
      <c r="K7" s="107"/>
      <c r="L7" s="107"/>
      <c r="M7" s="107"/>
      <c r="N7" s="107"/>
      <c r="O7" s="107"/>
      <c r="P7" s="107"/>
      <c r="Q7" s="107"/>
    </row>
    <row r="8" spans="1:17" s="3" customFormat="1" ht="28.35" customHeight="1" x14ac:dyDescent="0.25">
      <c r="B8" s="1" t="s">
        <v>41</v>
      </c>
      <c r="C8" s="108" t="s">
        <v>113</v>
      </c>
      <c r="D8" s="108"/>
      <c r="E8" s="108"/>
      <c r="F8" s="108"/>
      <c r="G8" s="108"/>
      <c r="H8" s="108"/>
      <c r="I8" s="105"/>
      <c r="J8" s="1" t="s">
        <v>41</v>
      </c>
      <c r="K8" s="108" t="str">
        <f>+C8</f>
        <v>MFP LOCAL A4 COULEUR 30 ppm</v>
      </c>
      <c r="L8" s="108"/>
      <c r="M8" s="108"/>
      <c r="N8" s="108"/>
      <c r="O8" s="108"/>
      <c r="P8" s="108"/>
      <c r="Q8" s="108"/>
    </row>
    <row r="9" spans="1:17" s="3" customFormat="1" ht="17.100000000000001" customHeight="1" x14ac:dyDescent="0.25">
      <c r="J9" s="109"/>
      <c r="K9" s="109"/>
      <c r="L9" s="2"/>
      <c r="M9" s="2"/>
      <c r="N9" s="2"/>
      <c r="O9" s="2"/>
      <c r="P9" s="2"/>
      <c r="Q9" s="2"/>
    </row>
    <row r="10" spans="1:17" s="3" customFormat="1" ht="17.100000000000001" customHeight="1" x14ac:dyDescent="0.25">
      <c r="J10" s="109"/>
      <c r="K10" s="109"/>
      <c r="L10" s="2"/>
      <c r="M10" s="2"/>
      <c r="N10" s="2"/>
      <c r="O10" s="2"/>
      <c r="P10" s="2"/>
      <c r="Q10" s="2"/>
    </row>
    <row r="11" spans="1:17" s="3" customFormat="1" ht="17.100000000000001" customHeight="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s="3" customFormat="1" ht="17.100000000000001" customHeight="1" x14ac:dyDescent="0.25">
      <c r="B12" s="107"/>
      <c r="C12" s="107"/>
      <c r="D12" s="107"/>
      <c r="E12" s="107"/>
      <c r="F12" s="107"/>
      <c r="G12" s="107"/>
      <c r="H12" s="107"/>
      <c r="I12" s="107"/>
    </row>
    <row r="13" spans="1:17" s="3" customFormat="1" ht="19.7" customHeight="1" x14ac:dyDescent="0.25">
      <c r="B13" s="84" t="s">
        <v>42</v>
      </c>
      <c r="C13" s="104"/>
      <c r="D13" s="104"/>
      <c r="E13" s="104"/>
      <c r="F13" s="104"/>
      <c r="G13" s="104"/>
      <c r="H13" s="104"/>
      <c r="I13" s="85"/>
      <c r="J13" s="100" t="s">
        <v>43</v>
      </c>
      <c r="K13" s="100"/>
      <c r="L13" s="100"/>
      <c r="M13" s="100"/>
      <c r="N13" s="100"/>
      <c r="O13" s="100"/>
      <c r="P13" s="100"/>
      <c r="Q13" s="100"/>
    </row>
    <row r="14" spans="1:17" s="3" customFormat="1" ht="19.7" customHeight="1" x14ac:dyDescent="0.25">
      <c r="B14" s="110" t="s">
        <v>44</v>
      </c>
      <c r="C14" s="111"/>
      <c r="D14" s="12" t="s">
        <v>45</v>
      </c>
      <c r="E14" s="12" t="str">
        <f>Accueil!$B$19</f>
        <v>-</v>
      </c>
      <c r="F14" s="12" t="str">
        <f>Accueil!$C$19</f>
        <v>-</v>
      </c>
      <c r="G14" s="12" t="str">
        <f>Accueil!$D$19</f>
        <v>LOA 12 Trimestres</v>
      </c>
      <c r="H14" s="12" t="str">
        <f>Accueil!$E$19</f>
        <v>LOA 16 Trimestres</v>
      </c>
      <c r="I14" s="12" t="str">
        <f>Accueil!$F$19</f>
        <v>LOA 20 Trimestres</v>
      </c>
      <c r="J14" s="9" t="s">
        <v>46</v>
      </c>
      <c r="K14" s="9" t="s">
        <v>47</v>
      </c>
      <c r="L14" s="9" t="s">
        <v>45</v>
      </c>
      <c r="M14" s="9" t="str">
        <f>Accueil!$B$19</f>
        <v>-</v>
      </c>
      <c r="N14" s="9" t="str">
        <f>Accueil!$C$19</f>
        <v>-</v>
      </c>
      <c r="O14" s="9" t="str">
        <f>Accueil!$D$19</f>
        <v>LOA 12 Trimestres</v>
      </c>
      <c r="P14" s="9" t="str">
        <f>Accueil!$E$19</f>
        <v>LOA 16 Trimestres</v>
      </c>
      <c r="Q14" s="9" t="str">
        <f>Accueil!$F$19</f>
        <v>LOA 20 Trimestres</v>
      </c>
    </row>
    <row r="15" spans="1:17" s="3" customFormat="1" ht="19.7" customHeight="1" x14ac:dyDescent="0.25">
      <c r="B15" s="87" t="str">
        <f>"Equipement n°" &amp;$A$4</f>
        <v>Equipement n°1</v>
      </c>
      <c r="C15" s="89"/>
      <c r="D15" s="30"/>
      <c r="E15" s="30"/>
      <c r="F15" s="30"/>
      <c r="G15" s="30"/>
      <c r="H15" s="30"/>
      <c r="I15" s="30"/>
      <c r="J15" s="1" t="str">
        <f>"Equipement n°" &amp;$A$4</f>
        <v>Equipement n°1</v>
      </c>
      <c r="K15" s="1">
        <v>1</v>
      </c>
      <c r="L15" s="30">
        <f>D15*K15</f>
        <v>0</v>
      </c>
      <c r="M15" s="30">
        <f>E15*K15</f>
        <v>0</v>
      </c>
      <c r="N15" s="30">
        <f>F15*K15</f>
        <v>0</v>
      </c>
      <c r="O15" s="30">
        <f>G15*K15</f>
        <v>0</v>
      </c>
      <c r="P15" s="30">
        <f>H15*K15</f>
        <v>0</v>
      </c>
      <c r="Q15" s="30">
        <f>I15*K15</f>
        <v>0</v>
      </c>
    </row>
    <row r="16" spans="1:17" s="3" customFormat="1" ht="19.7" customHeight="1" x14ac:dyDescent="0.25">
      <c r="B16" s="87" t="s">
        <v>48</v>
      </c>
      <c r="C16" s="89"/>
      <c r="D16" s="30"/>
      <c r="E16" s="30"/>
      <c r="F16" s="30"/>
      <c r="G16" s="30"/>
      <c r="H16" s="30"/>
      <c r="I16" s="30"/>
      <c r="J16" s="1" t="s">
        <v>48</v>
      </c>
      <c r="K16" s="1">
        <v>3</v>
      </c>
      <c r="L16" s="30">
        <f t="shared" ref="L16:L18" si="0">D16*K16</f>
        <v>0</v>
      </c>
      <c r="M16" s="30">
        <f t="shared" ref="M16:M18" si="1">E16*K16</f>
        <v>0</v>
      </c>
      <c r="N16" s="30">
        <f t="shared" ref="N16:N18" si="2">F16*K16</f>
        <v>0</v>
      </c>
      <c r="O16" s="30">
        <f t="shared" ref="O16:O18" si="3">G16*K16</f>
        <v>0</v>
      </c>
      <c r="P16" s="30">
        <f t="shared" ref="P16:P18" si="4">H16*K16</f>
        <v>0</v>
      </c>
      <c r="Q16" s="30">
        <f t="shared" ref="Q16:Q18" si="5">I16*K16</f>
        <v>0</v>
      </c>
    </row>
    <row r="17" spans="1:17" s="3" customFormat="1" ht="19.7" customHeight="1" x14ac:dyDescent="0.25">
      <c r="B17" s="87" t="s">
        <v>56</v>
      </c>
      <c r="C17" s="89"/>
      <c r="D17" s="30"/>
      <c r="E17" s="30"/>
      <c r="F17" s="30"/>
      <c r="G17" s="30"/>
      <c r="H17" s="30"/>
      <c r="I17" s="30"/>
      <c r="J17" s="8" t="s">
        <v>108</v>
      </c>
      <c r="K17" s="1">
        <v>1</v>
      </c>
      <c r="L17" s="30">
        <f t="shared" si="0"/>
        <v>0</v>
      </c>
      <c r="M17" s="30">
        <f t="shared" si="1"/>
        <v>0</v>
      </c>
      <c r="N17" s="30">
        <f t="shared" si="2"/>
        <v>0</v>
      </c>
      <c r="O17" s="30">
        <f t="shared" si="3"/>
        <v>0</v>
      </c>
      <c r="P17" s="30">
        <f t="shared" si="4"/>
        <v>0</v>
      </c>
      <c r="Q17" s="30">
        <f t="shared" si="5"/>
        <v>0</v>
      </c>
    </row>
    <row r="18" spans="1:17" s="3" customFormat="1" ht="19.7" customHeight="1" x14ac:dyDescent="0.25">
      <c r="B18" s="87" t="s">
        <v>57</v>
      </c>
      <c r="C18" s="89"/>
      <c r="D18" s="30"/>
      <c r="E18" s="30"/>
      <c r="F18" s="30"/>
      <c r="G18" s="30"/>
      <c r="H18" s="30"/>
      <c r="I18" s="30"/>
      <c r="J18" s="8" t="s">
        <v>57</v>
      </c>
      <c r="K18" s="1">
        <v>0</v>
      </c>
      <c r="L18" s="30">
        <f t="shared" si="0"/>
        <v>0</v>
      </c>
      <c r="M18" s="30">
        <f t="shared" si="1"/>
        <v>0</v>
      </c>
      <c r="N18" s="30">
        <f t="shared" si="2"/>
        <v>0</v>
      </c>
      <c r="O18" s="30">
        <f t="shared" si="3"/>
        <v>0</v>
      </c>
      <c r="P18" s="30">
        <f t="shared" si="4"/>
        <v>0</v>
      </c>
      <c r="Q18" s="30">
        <f t="shared" si="5"/>
        <v>0</v>
      </c>
    </row>
    <row r="19" spans="1:17" s="3" customFormat="1" ht="19.7" customHeight="1" x14ac:dyDescent="0.25">
      <c r="B19" s="87" t="s">
        <v>59</v>
      </c>
      <c r="C19" s="89"/>
      <c r="D19" s="30"/>
      <c r="E19" s="30"/>
      <c r="F19" s="30"/>
      <c r="G19" s="30"/>
      <c r="H19" s="30"/>
      <c r="I19" s="30"/>
      <c r="J19" s="8" t="s">
        <v>109</v>
      </c>
      <c r="K19" s="1">
        <v>1</v>
      </c>
      <c r="L19" s="30">
        <f>$D$21*K19</f>
        <v>0</v>
      </c>
      <c r="M19" s="30">
        <f t="shared" ref="M19:Q19" si="6">$D$21*L19</f>
        <v>0</v>
      </c>
      <c r="N19" s="30">
        <f t="shared" si="6"/>
        <v>0</v>
      </c>
      <c r="O19" s="30">
        <f t="shared" si="6"/>
        <v>0</v>
      </c>
      <c r="P19" s="30">
        <f t="shared" si="6"/>
        <v>0</v>
      </c>
      <c r="Q19" s="30">
        <f t="shared" si="6"/>
        <v>0</v>
      </c>
    </row>
    <row r="20" spans="1:17" s="3" customFormat="1" ht="19.7" customHeight="1" x14ac:dyDescent="0.25">
      <c r="B20" s="87" t="s">
        <v>108</v>
      </c>
      <c r="C20" s="89"/>
      <c r="D20" s="30"/>
      <c r="E20" s="30"/>
      <c r="F20" s="30"/>
      <c r="G20" s="30"/>
      <c r="H20" s="30"/>
      <c r="I20" s="30"/>
      <c r="J20" s="105" t="s">
        <v>49</v>
      </c>
      <c r="K20" s="106"/>
      <c r="L20" s="34">
        <f>SUM(L15:L19)</f>
        <v>0</v>
      </c>
      <c r="M20" s="10"/>
      <c r="N20" s="10"/>
      <c r="O20" s="10"/>
      <c r="P20" s="10"/>
      <c r="Q20" s="10"/>
    </row>
    <row r="21" spans="1:17" s="3" customFormat="1" ht="19.7" customHeight="1" x14ac:dyDescent="0.25">
      <c r="B21" s="87" t="s">
        <v>109</v>
      </c>
      <c r="C21" s="89"/>
      <c r="D21" s="30"/>
      <c r="E21" s="30"/>
      <c r="F21" s="30"/>
      <c r="G21" s="30"/>
      <c r="H21" s="30"/>
      <c r="I21" s="30"/>
      <c r="J21" s="105" t="str">
        <f>IF(Accueil!$B$18="Oui","SOMME DES LOYERS LOA 4 T","-")</f>
        <v>-</v>
      </c>
      <c r="K21" s="106"/>
      <c r="L21" s="13"/>
      <c r="M21" s="35">
        <f>SUM(M15:M19)</f>
        <v>0</v>
      </c>
      <c r="N21" s="10"/>
      <c r="O21" s="10"/>
      <c r="P21" s="10"/>
      <c r="Q21" s="10"/>
    </row>
    <row r="22" spans="1:17" s="3" customFormat="1" ht="19.7" customHeight="1" x14ac:dyDescent="0.25">
      <c r="J22" s="105" t="str">
        <f>IF(Accueil!$B$18="Oui","SOMME DES LOYERS LOA 8 T","-")</f>
        <v>-</v>
      </c>
      <c r="K22" s="106"/>
      <c r="L22" s="13"/>
      <c r="M22" s="10"/>
      <c r="N22" s="35">
        <f>SUM(N15:N19)</f>
        <v>0</v>
      </c>
      <c r="O22" s="10"/>
      <c r="P22" s="10"/>
      <c r="Q22" s="10"/>
    </row>
    <row r="23" spans="1:17" s="3" customFormat="1" ht="17.100000000000001" customHeight="1" x14ac:dyDescent="0.25">
      <c r="A23" s="109"/>
      <c r="J23" s="112" t="str">
        <f>IF(Accueil!$E$18="Oui","SOMME DES LOYERS LOA 12 T","-")</f>
        <v>SOMME DES LOYERS LOA 12 T</v>
      </c>
      <c r="K23" s="106"/>
      <c r="L23" s="13"/>
      <c r="M23" s="10"/>
      <c r="N23" s="10"/>
      <c r="O23" s="35">
        <f>SUM(O15:O19)</f>
        <v>0</v>
      </c>
      <c r="P23" s="10"/>
      <c r="Q23" s="10"/>
    </row>
    <row r="24" spans="1:17" s="3" customFormat="1" ht="17.100000000000001" customHeight="1" x14ac:dyDescent="0.25">
      <c r="A24" s="109"/>
      <c r="J24" s="112" t="str">
        <f>IF(Accueil!$F$18="Oui","SOMME DES LOYERS LOA 16 T","-")</f>
        <v>SOMME DES LOYERS LOA 16 T</v>
      </c>
      <c r="K24" s="106"/>
      <c r="L24" s="13"/>
      <c r="M24" s="10"/>
      <c r="N24" s="10"/>
      <c r="O24" s="10"/>
      <c r="P24" s="36">
        <f>SUM(P15:P19)</f>
        <v>0</v>
      </c>
      <c r="Q24" s="10"/>
    </row>
    <row r="25" spans="1:17" s="3" customFormat="1" ht="17.100000000000001" customHeight="1" x14ac:dyDescent="0.25">
      <c r="B25" s="113" t="s">
        <v>50</v>
      </c>
      <c r="C25" s="114"/>
      <c r="D25" s="114"/>
      <c r="E25" s="114"/>
      <c r="F25" s="114"/>
      <c r="G25" s="114"/>
      <c r="H25" s="114"/>
      <c r="I25" s="115"/>
      <c r="J25" s="112" t="str">
        <f>IF(Accueil!$F$18="Oui","SOMME DES LOYERS LOA 20 T","-")</f>
        <v>SOMME DES LOYERS LOA 20 T</v>
      </c>
      <c r="K25" s="106"/>
      <c r="L25" s="13"/>
      <c r="M25" s="10"/>
      <c r="N25" s="10"/>
      <c r="O25" s="10"/>
      <c r="P25" s="10"/>
      <c r="Q25" s="35">
        <f>SUM(Q15:Q19)</f>
        <v>0</v>
      </c>
    </row>
    <row r="26" spans="1:17" s="3" customFormat="1" ht="17.100000000000001" customHeight="1" x14ac:dyDescent="0.25">
      <c r="B26" s="116" t="s">
        <v>51</v>
      </c>
      <c r="C26" s="117"/>
      <c r="D26" s="117"/>
      <c r="E26" s="117"/>
      <c r="F26" s="117"/>
      <c r="G26" s="118"/>
      <c r="H26" s="32" t="s">
        <v>52</v>
      </c>
      <c r="I26" s="31"/>
    </row>
    <row r="27" spans="1:17" s="3" customFormat="1" ht="17.100000000000001" customHeight="1" x14ac:dyDescent="0.25">
      <c r="B27" s="119" t="s">
        <v>53</v>
      </c>
      <c r="C27" s="120"/>
      <c r="D27" s="120"/>
      <c r="E27" s="120"/>
      <c r="F27" s="120"/>
      <c r="G27" s="121"/>
      <c r="H27" s="32" t="s">
        <v>52</v>
      </c>
      <c r="I27" s="31"/>
    </row>
    <row r="28" spans="1:17" s="3" customFormat="1" ht="17.100000000000001" customHeight="1" x14ac:dyDescent="0.25">
      <c r="B28" s="33"/>
      <c r="C28" s="33"/>
      <c r="D28" s="33"/>
      <c r="E28" s="33"/>
      <c r="F28" s="33"/>
      <c r="G28" s="33"/>
      <c r="H28" s="33"/>
      <c r="I28" s="33"/>
    </row>
    <row r="29" spans="1:17" s="3" customFormat="1" ht="17.100000000000001" customHeight="1" x14ac:dyDescent="0.25">
      <c r="B29" s="122" t="s">
        <v>54</v>
      </c>
      <c r="C29" s="122"/>
      <c r="D29" s="122"/>
      <c r="E29" s="122"/>
      <c r="F29" s="122"/>
      <c r="G29" s="122"/>
      <c r="H29" s="122"/>
      <c r="I29" s="122"/>
    </row>
    <row r="30" spans="1:17" s="3" customFormat="1" ht="17.100000000000001" customHeight="1" x14ac:dyDescent="0.25"/>
    <row r="31" spans="1:17" s="3" customFormat="1" ht="17.100000000000001" customHeight="1" x14ac:dyDescent="0.25"/>
    <row r="32" spans="1:17" s="3" customFormat="1" ht="17.100000000000001" customHeight="1" x14ac:dyDescent="0.25"/>
    <row r="33" spans="17:17" x14ac:dyDescent="0.25">
      <c r="Q33" s="3"/>
    </row>
    <row r="34" spans="17:17" x14ac:dyDescent="0.25">
      <c r="Q34" s="3"/>
    </row>
  </sheetData>
  <mergeCells count="37">
    <mergeCell ref="B20:C20"/>
    <mergeCell ref="B21:C21"/>
    <mergeCell ref="B27:G27"/>
    <mergeCell ref="B29:I29"/>
    <mergeCell ref="J25:K25"/>
    <mergeCell ref="J22:K22"/>
    <mergeCell ref="A23:A24"/>
    <mergeCell ref="J23:K23"/>
    <mergeCell ref="J24:K24"/>
    <mergeCell ref="B25:I25"/>
    <mergeCell ref="B26:G26"/>
    <mergeCell ref="B13:I13"/>
    <mergeCell ref="J13:Q13"/>
    <mergeCell ref="J20:K20"/>
    <mergeCell ref="J21:K21"/>
    <mergeCell ref="J7:Q7"/>
    <mergeCell ref="C8:I8"/>
    <mergeCell ref="K8:Q8"/>
    <mergeCell ref="J9:K9"/>
    <mergeCell ref="J10:K10"/>
    <mergeCell ref="B12:I12"/>
    <mergeCell ref="B14:C14"/>
    <mergeCell ref="B15:C15"/>
    <mergeCell ref="B16:C16"/>
    <mergeCell ref="B17:C17"/>
    <mergeCell ref="B18:C18"/>
    <mergeCell ref="B19:C19"/>
    <mergeCell ref="B1:I1"/>
    <mergeCell ref="J1:Q1"/>
    <mergeCell ref="B2:I2"/>
    <mergeCell ref="J2:Q2"/>
    <mergeCell ref="B4:B5"/>
    <mergeCell ref="C4:C5"/>
    <mergeCell ref="D4:I5"/>
    <mergeCell ref="J4:J5"/>
    <mergeCell ref="K4:K5"/>
    <mergeCell ref="L4:Q5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535F4-7444-40AB-847B-F15F129D9236}">
  <sheetPr>
    <tabColor theme="5" tint="-0.499984740745262"/>
  </sheetPr>
  <dimension ref="A1:Q34"/>
  <sheetViews>
    <sheetView view="pageLayout" zoomScale="90" zoomScalePageLayoutView="90" workbookViewId="0">
      <selection activeCell="B4" sqref="B4:B5"/>
    </sheetView>
  </sheetViews>
  <sheetFormatPr baseColWidth="10" defaultColWidth="11.42578125" defaultRowHeight="15" x14ac:dyDescent="0.25"/>
  <cols>
    <col min="1" max="1" width="4.140625" bestFit="1" customWidth="1"/>
    <col min="2" max="2" width="18.28515625" style="3" customWidth="1"/>
    <col min="3" max="8" width="16.42578125" style="3" customWidth="1"/>
    <col min="9" max="9" width="16.42578125" customWidth="1"/>
    <col min="10" max="10" width="21.7109375" style="3" customWidth="1"/>
    <col min="11" max="11" width="8.7109375" style="3" customWidth="1"/>
    <col min="12" max="12" width="19.5703125" style="3" customWidth="1"/>
    <col min="13" max="16" width="17.42578125" style="3" customWidth="1"/>
    <col min="17" max="17" width="17.42578125" customWidth="1"/>
  </cols>
  <sheetData>
    <row r="1" spans="1:17" s="3" customFormat="1" ht="17.100000000000001" customHeight="1" x14ac:dyDescent="0.25">
      <c r="B1" s="99" t="str">
        <f>Accueil!A7</f>
        <v>AO-KOVALEX_2024</v>
      </c>
      <c r="C1" s="99"/>
      <c r="D1" s="99"/>
      <c r="E1" s="99"/>
      <c r="F1" s="99"/>
      <c r="G1" s="99"/>
      <c r="H1" s="99"/>
      <c r="I1" s="99"/>
      <c r="J1" s="99" t="str">
        <f>Accueil!A7</f>
        <v>AO-KOVALEX_2024</v>
      </c>
      <c r="K1" s="99"/>
      <c r="L1" s="99"/>
      <c r="M1" s="99"/>
      <c r="N1" s="99"/>
      <c r="O1" s="99"/>
      <c r="P1" s="99"/>
      <c r="Q1" s="99"/>
    </row>
    <row r="2" spans="1:17" s="3" customFormat="1" ht="17.100000000000001" customHeight="1" x14ac:dyDescent="0.25">
      <c r="B2" s="95" t="s">
        <v>38</v>
      </c>
      <c r="C2" s="95"/>
      <c r="D2" s="95"/>
      <c r="E2" s="95"/>
      <c r="F2" s="95"/>
      <c r="G2" s="95"/>
      <c r="H2" s="95"/>
      <c r="I2" s="95"/>
      <c r="J2" s="95" t="s">
        <v>39</v>
      </c>
      <c r="K2" s="95"/>
      <c r="L2" s="95"/>
      <c r="M2" s="95"/>
      <c r="N2" s="95"/>
      <c r="O2" s="95"/>
      <c r="P2" s="95"/>
      <c r="Q2" s="95"/>
    </row>
    <row r="3" spans="1:17" s="3" customFormat="1" ht="17.100000000000001" customHeight="1" thickBot="1" x14ac:dyDescent="0.3"/>
    <row r="4" spans="1:17" s="3" customFormat="1" ht="17.100000000000001" customHeight="1" x14ac:dyDescent="0.25">
      <c r="A4" s="7">
        <v>2</v>
      </c>
      <c r="B4" s="101" t="str">
        <f>"EQUIPEMENT N°" &amp;$A$4</f>
        <v>EQUIPEMENT N°2</v>
      </c>
      <c r="C4" s="97" t="s">
        <v>40</v>
      </c>
      <c r="D4" s="103">
        <f>+A4</f>
        <v>2</v>
      </c>
      <c r="E4" s="103"/>
      <c r="F4" s="103"/>
      <c r="G4" s="103"/>
      <c r="H4" s="103"/>
      <c r="I4" s="103"/>
      <c r="J4" s="101" t="str">
        <f>"EQUIPEMENTL N°" &amp;$A$4</f>
        <v>EQUIPEMENTL N°2</v>
      </c>
      <c r="K4" s="97" t="s">
        <v>40</v>
      </c>
      <c r="L4" s="103">
        <f>+I4</f>
        <v>0</v>
      </c>
      <c r="M4" s="103"/>
      <c r="N4" s="103"/>
      <c r="O4" s="103"/>
      <c r="P4" s="103"/>
      <c r="Q4" s="103"/>
    </row>
    <row r="5" spans="1:17" s="3" customFormat="1" ht="17.100000000000001" customHeight="1" x14ac:dyDescent="0.25">
      <c r="B5" s="102"/>
      <c r="C5" s="92"/>
      <c r="D5" s="103"/>
      <c r="E5" s="103"/>
      <c r="F5" s="103"/>
      <c r="G5" s="103"/>
      <c r="H5" s="103"/>
      <c r="I5" s="103"/>
      <c r="J5" s="102"/>
      <c r="K5" s="92"/>
      <c r="L5" s="103"/>
      <c r="M5" s="103"/>
      <c r="N5" s="103"/>
      <c r="O5" s="103"/>
      <c r="P5" s="103"/>
      <c r="Q5" s="103"/>
    </row>
    <row r="6" spans="1:17" s="3" customFormat="1" ht="17.100000000000001" customHeight="1" x14ac:dyDescent="0.25">
      <c r="B6" s="23"/>
      <c r="C6" s="23"/>
      <c r="D6" s="2"/>
      <c r="E6" s="2"/>
      <c r="F6" s="2"/>
      <c r="G6" s="2"/>
      <c r="H6" s="2"/>
      <c r="I6" s="2"/>
      <c r="J6" s="23"/>
      <c r="K6" s="23"/>
      <c r="L6" s="23"/>
      <c r="M6" s="2"/>
      <c r="N6" s="2"/>
      <c r="O6" s="2"/>
      <c r="P6" s="2"/>
      <c r="Q6" s="2"/>
    </row>
    <row r="7" spans="1:17" s="3" customFormat="1" ht="17.100000000000001" customHeight="1" x14ac:dyDescent="0.25">
      <c r="J7" s="107"/>
      <c r="K7" s="107"/>
      <c r="L7" s="107"/>
      <c r="M7" s="107"/>
      <c r="N7" s="107"/>
      <c r="O7" s="107"/>
      <c r="P7" s="107"/>
      <c r="Q7" s="107"/>
    </row>
    <row r="8" spans="1:17" s="3" customFormat="1" ht="28.35" customHeight="1" x14ac:dyDescent="0.25">
      <c r="B8" s="1" t="s">
        <v>41</v>
      </c>
      <c r="C8" s="108" t="s">
        <v>60</v>
      </c>
      <c r="D8" s="108"/>
      <c r="E8" s="108"/>
      <c r="F8" s="108"/>
      <c r="G8" s="108"/>
      <c r="H8" s="108"/>
      <c r="I8" s="105"/>
      <c r="J8" s="1" t="s">
        <v>41</v>
      </c>
      <c r="K8" s="108" t="str">
        <f>+C8</f>
        <v>MFP LOCAL A4 COULEUR 45 ppm</v>
      </c>
      <c r="L8" s="108"/>
      <c r="M8" s="108"/>
      <c r="N8" s="108"/>
      <c r="O8" s="108"/>
      <c r="P8" s="108"/>
      <c r="Q8" s="108"/>
    </row>
    <row r="9" spans="1:17" s="3" customFormat="1" ht="17.100000000000001" customHeight="1" x14ac:dyDescent="0.25">
      <c r="J9" s="109"/>
      <c r="K9" s="109"/>
      <c r="L9" s="2"/>
      <c r="M9" s="2"/>
      <c r="N9" s="2"/>
      <c r="O9" s="2"/>
      <c r="P9" s="2"/>
      <c r="Q9" s="2"/>
    </row>
    <row r="10" spans="1:17" s="3" customFormat="1" ht="17.100000000000001" customHeight="1" x14ac:dyDescent="0.25">
      <c r="J10" s="109"/>
      <c r="K10" s="109"/>
      <c r="L10" s="2"/>
      <c r="M10" s="2"/>
      <c r="N10" s="2"/>
      <c r="O10" s="2"/>
      <c r="P10" s="2"/>
      <c r="Q10" s="2"/>
    </row>
    <row r="11" spans="1:17" s="3" customFormat="1" ht="17.100000000000001" customHeight="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s="3" customFormat="1" ht="17.100000000000001" customHeight="1" x14ac:dyDescent="0.25">
      <c r="B12" s="107"/>
      <c r="C12" s="107"/>
      <c r="D12" s="107"/>
      <c r="E12" s="107"/>
      <c r="F12" s="107"/>
      <c r="G12" s="107"/>
      <c r="H12" s="107"/>
      <c r="I12" s="107"/>
    </row>
    <row r="13" spans="1:17" s="3" customFormat="1" ht="19.7" customHeight="1" x14ac:dyDescent="0.25">
      <c r="B13" s="84" t="s">
        <v>42</v>
      </c>
      <c r="C13" s="104"/>
      <c r="D13" s="104"/>
      <c r="E13" s="104"/>
      <c r="F13" s="104"/>
      <c r="G13" s="104"/>
      <c r="H13" s="104"/>
      <c r="I13" s="85"/>
      <c r="J13" s="100" t="s">
        <v>43</v>
      </c>
      <c r="K13" s="100"/>
      <c r="L13" s="100"/>
      <c r="M13" s="100"/>
      <c r="N13" s="100"/>
      <c r="O13" s="100"/>
      <c r="P13" s="100"/>
      <c r="Q13" s="100"/>
    </row>
    <row r="14" spans="1:17" s="3" customFormat="1" ht="19.7" customHeight="1" x14ac:dyDescent="0.25">
      <c r="B14" s="110" t="s">
        <v>44</v>
      </c>
      <c r="C14" s="111"/>
      <c r="D14" s="12" t="s">
        <v>45</v>
      </c>
      <c r="E14" s="12" t="str">
        <f>Accueil!$B$19</f>
        <v>-</v>
      </c>
      <c r="F14" s="12" t="str">
        <f>Accueil!$C$19</f>
        <v>-</v>
      </c>
      <c r="G14" s="12" t="str">
        <f>Accueil!$D$19</f>
        <v>LOA 12 Trimestres</v>
      </c>
      <c r="H14" s="12" t="str">
        <f>Accueil!$E$19</f>
        <v>LOA 16 Trimestres</v>
      </c>
      <c r="I14" s="12" t="str">
        <f>Accueil!$F$19</f>
        <v>LOA 20 Trimestres</v>
      </c>
      <c r="J14" s="9" t="s">
        <v>46</v>
      </c>
      <c r="K14" s="9" t="s">
        <v>47</v>
      </c>
      <c r="L14" s="9" t="s">
        <v>45</v>
      </c>
      <c r="M14" s="9" t="str">
        <f>Accueil!$B$19</f>
        <v>-</v>
      </c>
      <c r="N14" s="9" t="str">
        <f>Accueil!$C$19</f>
        <v>-</v>
      </c>
      <c r="O14" s="9" t="str">
        <f>Accueil!$D$19</f>
        <v>LOA 12 Trimestres</v>
      </c>
      <c r="P14" s="9" t="str">
        <f>Accueil!$E$19</f>
        <v>LOA 16 Trimestres</v>
      </c>
      <c r="Q14" s="9" t="str">
        <f>Accueil!$F$19</f>
        <v>LOA 20 Trimestres</v>
      </c>
    </row>
    <row r="15" spans="1:17" s="3" customFormat="1" ht="19.7" customHeight="1" x14ac:dyDescent="0.25">
      <c r="B15" s="87" t="str">
        <f>"Equipement n°" &amp;$A$4</f>
        <v>Equipement n°2</v>
      </c>
      <c r="C15" s="89"/>
      <c r="D15" s="30"/>
      <c r="E15" s="30"/>
      <c r="F15" s="30"/>
      <c r="G15" s="30"/>
      <c r="H15" s="30"/>
      <c r="I15" s="30"/>
      <c r="J15" s="1" t="str">
        <f>"Equipement n°" &amp;$A$4</f>
        <v>Equipement n°2</v>
      </c>
      <c r="K15" s="1">
        <v>1</v>
      </c>
      <c r="L15" s="30">
        <f>D15*K15</f>
        <v>0</v>
      </c>
      <c r="M15" s="30">
        <f>E15*K15</f>
        <v>0</v>
      </c>
      <c r="N15" s="30">
        <f>F15*K15</f>
        <v>0</v>
      </c>
      <c r="O15" s="30">
        <f>G15*K15</f>
        <v>0</v>
      </c>
      <c r="P15" s="30">
        <f>H15*K15</f>
        <v>0</v>
      </c>
      <c r="Q15" s="30">
        <f>I15*K15</f>
        <v>0</v>
      </c>
    </row>
    <row r="16" spans="1:17" s="3" customFormat="1" ht="19.7" customHeight="1" x14ac:dyDescent="0.25">
      <c r="B16" s="87" t="s">
        <v>48</v>
      </c>
      <c r="C16" s="89"/>
      <c r="D16" s="30"/>
      <c r="E16" s="30"/>
      <c r="F16" s="30"/>
      <c r="G16" s="30"/>
      <c r="H16" s="30"/>
      <c r="I16" s="30"/>
      <c r="J16" s="1" t="s">
        <v>48</v>
      </c>
      <c r="K16" s="1">
        <v>3</v>
      </c>
      <c r="L16" s="30">
        <f t="shared" ref="L16:L19" si="0">D16*K16</f>
        <v>0</v>
      </c>
      <c r="M16" s="30">
        <f t="shared" ref="M16:M19" si="1">E16*K16</f>
        <v>0</v>
      </c>
      <c r="N16" s="30">
        <f t="shared" ref="N16:N19" si="2">F16*K16</f>
        <v>0</v>
      </c>
      <c r="O16" s="30">
        <f t="shared" ref="O16:O19" si="3">G16*K16</f>
        <v>0</v>
      </c>
      <c r="P16" s="30">
        <f t="shared" ref="P16:P19" si="4">H16*K16</f>
        <v>0</v>
      </c>
      <c r="Q16" s="30">
        <f t="shared" ref="Q16:Q19" si="5">I16*K16</f>
        <v>0</v>
      </c>
    </row>
    <row r="17" spans="1:17" s="3" customFormat="1" ht="19.7" customHeight="1" x14ac:dyDescent="0.25">
      <c r="B17" s="87" t="s">
        <v>56</v>
      </c>
      <c r="C17" s="89"/>
      <c r="D17" s="30"/>
      <c r="E17" s="30"/>
      <c r="F17" s="30"/>
      <c r="G17" s="30"/>
      <c r="H17" s="30"/>
      <c r="I17" s="30"/>
      <c r="J17" s="8" t="s">
        <v>108</v>
      </c>
      <c r="K17" s="1">
        <v>1</v>
      </c>
      <c r="L17" s="30">
        <f t="shared" si="0"/>
        <v>0</v>
      </c>
      <c r="M17" s="30">
        <f t="shared" si="1"/>
        <v>0</v>
      </c>
      <c r="N17" s="30">
        <f t="shared" si="2"/>
        <v>0</v>
      </c>
      <c r="O17" s="30">
        <f t="shared" si="3"/>
        <v>0</v>
      </c>
      <c r="P17" s="30">
        <f t="shared" si="4"/>
        <v>0</v>
      </c>
      <c r="Q17" s="30">
        <f t="shared" si="5"/>
        <v>0</v>
      </c>
    </row>
    <row r="18" spans="1:17" s="3" customFormat="1" ht="19.7" customHeight="1" x14ac:dyDescent="0.25">
      <c r="B18" s="87" t="s">
        <v>57</v>
      </c>
      <c r="C18" s="89"/>
      <c r="D18" s="30"/>
      <c r="E18" s="30"/>
      <c r="F18" s="30"/>
      <c r="G18" s="30"/>
      <c r="H18" s="30"/>
      <c r="I18" s="30"/>
      <c r="J18" s="8" t="s">
        <v>57</v>
      </c>
      <c r="K18" s="1">
        <v>0</v>
      </c>
      <c r="L18" s="30">
        <f t="shared" si="0"/>
        <v>0</v>
      </c>
      <c r="M18" s="30">
        <f t="shared" si="1"/>
        <v>0</v>
      </c>
      <c r="N18" s="30">
        <f t="shared" si="2"/>
        <v>0</v>
      </c>
      <c r="O18" s="30">
        <f t="shared" si="3"/>
        <v>0</v>
      </c>
      <c r="P18" s="30">
        <f t="shared" si="4"/>
        <v>0</v>
      </c>
      <c r="Q18" s="30">
        <f t="shared" si="5"/>
        <v>0</v>
      </c>
    </row>
    <row r="19" spans="1:17" s="3" customFormat="1" ht="19.7" customHeight="1" x14ac:dyDescent="0.25">
      <c r="B19" s="87" t="s">
        <v>59</v>
      </c>
      <c r="C19" s="89"/>
      <c r="D19" s="30"/>
      <c r="E19" s="30"/>
      <c r="F19" s="30"/>
      <c r="G19" s="30"/>
      <c r="H19" s="30"/>
      <c r="I19" s="30"/>
      <c r="J19" s="8" t="s">
        <v>109</v>
      </c>
      <c r="K19" s="1">
        <v>1</v>
      </c>
      <c r="L19" s="30">
        <f t="shared" si="0"/>
        <v>0</v>
      </c>
      <c r="M19" s="30">
        <f t="shared" si="1"/>
        <v>0</v>
      </c>
      <c r="N19" s="30">
        <f t="shared" si="2"/>
        <v>0</v>
      </c>
      <c r="O19" s="30">
        <f t="shared" si="3"/>
        <v>0</v>
      </c>
      <c r="P19" s="30">
        <f t="shared" si="4"/>
        <v>0</v>
      </c>
      <c r="Q19" s="30">
        <f t="shared" si="5"/>
        <v>0</v>
      </c>
    </row>
    <row r="20" spans="1:17" s="3" customFormat="1" ht="19.7" customHeight="1" x14ac:dyDescent="0.25">
      <c r="B20" s="87" t="s">
        <v>108</v>
      </c>
      <c r="C20" s="89"/>
      <c r="D20" s="30"/>
      <c r="E20" s="30"/>
      <c r="F20" s="30"/>
      <c r="G20" s="30"/>
      <c r="H20" s="30"/>
      <c r="I20" s="30"/>
      <c r="J20" s="105" t="s">
        <v>49</v>
      </c>
      <c r="K20" s="106"/>
      <c r="L20" s="34">
        <f>SUM(L15:L19)</f>
        <v>0</v>
      </c>
      <c r="M20" s="10"/>
      <c r="N20" s="10"/>
      <c r="O20" s="10"/>
      <c r="P20" s="10"/>
      <c r="Q20" s="10"/>
    </row>
    <row r="21" spans="1:17" s="3" customFormat="1" ht="19.7" customHeight="1" x14ac:dyDescent="0.25">
      <c r="B21" s="87" t="s">
        <v>109</v>
      </c>
      <c r="C21" s="89"/>
      <c r="D21" s="30"/>
      <c r="E21" s="30"/>
      <c r="F21" s="30"/>
      <c r="G21" s="30"/>
      <c r="H21" s="30"/>
      <c r="I21" s="30"/>
      <c r="J21" s="105" t="str">
        <f>IF(Accueil!$B$18="Oui","SOMME DES LOYERS LOA 4 T","-")</f>
        <v>-</v>
      </c>
      <c r="K21" s="106"/>
      <c r="L21" s="13"/>
      <c r="M21" s="35">
        <f>SUM(M15:M19)</f>
        <v>0</v>
      </c>
      <c r="N21" s="10"/>
      <c r="O21" s="10"/>
      <c r="P21" s="10"/>
      <c r="Q21" s="10"/>
    </row>
    <row r="22" spans="1:17" s="3" customFormat="1" ht="19.7" customHeight="1" x14ac:dyDescent="0.25">
      <c r="J22" s="105" t="str">
        <f>IF(Accueil!$B$18="Oui","SOMME DES LOYERS LOA 8 T","-")</f>
        <v>-</v>
      </c>
      <c r="K22" s="106"/>
      <c r="L22" s="13"/>
      <c r="M22" s="10"/>
      <c r="N22" s="35">
        <f>SUM(N15:N19)</f>
        <v>0</v>
      </c>
      <c r="O22" s="10"/>
      <c r="P22" s="10"/>
      <c r="Q22" s="10"/>
    </row>
    <row r="23" spans="1:17" s="3" customFormat="1" ht="17.100000000000001" customHeight="1" x14ac:dyDescent="0.25">
      <c r="A23" s="109"/>
      <c r="J23" s="112" t="str">
        <f>IF(Accueil!$E$18="Oui","SOMME DES LOYERS LOA 12 T","-")</f>
        <v>SOMME DES LOYERS LOA 12 T</v>
      </c>
      <c r="K23" s="106"/>
      <c r="L23" s="13"/>
      <c r="M23" s="10"/>
      <c r="N23" s="10"/>
      <c r="O23" s="35">
        <f>SUM(O15:O19)</f>
        <v>0</v>
      </c>
      <c r="P23" s="10"/>
      <c r="Q23" s="10"/>
    </row>
    <row r="24" spans="1:17" s="3" customFormat="1" ht="17.100000000000001" customHeight="1" x14ac:dyDescent="0.25">
      <c r="A24" s="109"/>
      <c r="J24" s="112" t="str">
        <f>IF(Accueil!$F$18="Oui","SOMME DES LOYERS LOA 16 T","-")</f>
        <v>SOMME DES LOYERS LOA 16 T</v>
      </c>
      <c r="K24" s="106"/>
      <c r="L24" s="13"/>
      <c r="M24" s="10"/>
      <c r="N24" s="10"/>
      <c r="O24" s="10"/>
      <c r="P24" s="36">
        <f>SUM(P15:P19)</f>
        <v>0</v>
      </c>
      <c r="Q24" s="10"/>
    </row>
    <row r="25" spans="1:17" s="3" customFormat="1" ht="17.100000000000001" customHeight="1" x14ac:dyDescent="0.25">
      <c r="B25" s="113" t="s">
        <v>50</v>
      </c>
      <c r="C25" s="114"/>
      <c r="D25" s="114"/>
      <c r="E25" s="114"/>
      <c r="F25" s="114"/>
      <c r="G25" s="114"/>
      <c r="H25" s="114"/>
      <c r="I25" s="115"/>
      <c r="J25" s="112" t="str">
        <f>IF(Accueil!$F$18="Oui","SOMME DES LOYERS LOA 20 T","-")</f>
        <v>SOMME DES LOYERS LOA 20 T</v>
      </c>
      <c r="K25" s="106"/>
      <c r="L25" s="13"/>
      <c r="M25" s="10"/>
      <c r="N25" s="10"/>
      <c r="O25" s="10"/>
      <c r="P25" s="10"/>
      <c r="Q25" s="35">
        <f>SUM(Q15:Q19)</f>
        <v>0</v>
      </c>
    </row>
    <row r="26" spans="1:17" s="3" customFormat="1" ht="17.100000000000001" customHeight="1" x14ac:dyDescent="0.25">
      <c r="B26" s="116" t="s">
        <v>51</v>
      </c>
      <c r="C26" s="117"/>
      <c r="D26" s="117"/>
      <c r="E26" s="117"/>
      <c r="F26" s="117"/>
      <c r="G26" s="118"/>
      <c r="H26" s="32" t="s">
        <v>52</v>
      </c>
      <c r="I26" s="31"/>
    </row>
    <row r="27" spans="1:17" s="3" customFormat="1" ht="17.100000000000001" customHeight="1" x14ac:dyDescent="0.25">
      <c r="B27" s="119" t="s">
        <v>53</v>
      </c>
      <c r="C27" s="120"/>
      <c r="D27" s="120"/>
      <c r="E27" s="120"/>
      <c r="F27" s="120"/>
      <c r="G27" s="121"/>
      <c r="H27" s="32" t="s">
        <v>52</v>
      </c>
      <c r="I27" s="31"/>
    </row>
    <row r="28" spans="1:17" s="3" customFormat="1" ht="17.100000000000001" customHeight="1" x14ac:dyDescent="0.25">
      <c r="B28" s="33"/>
      <c r="C28" s="33"/>
      <c r="D28" s="33"/>
      <c r="E28" s="33"/>
      <c r="F28" s="33"/>
      <c r="G28" s="33"/>
      <c r="H28" s="33"/>
      <c r="I28" s="33"/>
    </row>
    <row r="29" spans="1:17" s="3" customFormat="1" ht="17.100000000000001" customHeight="1" x14ac:dyDescent="0.25">
      <c r="B29" s="122" t="s">
        <v>54</v>
      </c>
      <c r="C29" s="122"/>
      <c r="D29" s="122"/>
      <c r="E29" s="122"/>
      <c r="F29" s="122"/>
      <c r="G29" s="122"/>
      <c r="H29" s="122"/>
      <c r="I29" s="122"/>
    </row>
    <row r="30" spans="1:17" s="3" customFormat="1" ht="17.100000000000001" customHeight="1" x14ac:dyDescent="0.25"/>
    <row r="31" spans="1:17" s="3" customFormat="1" ht="17.100000000000001" customHeight="1" x14ac:dyDescent="0.25"/>
    <row r="32" spans="1:17" s="3" customFormat="1" ht="17.100000000000001" customHeight="1" x14ac:dyDescent="0.25"/>
    <row r="33" spans="17:17" x14ac:dyDescent="0.25">
      <c r="Q33" s="3"/>
    </row>
    <row r="34" spans="17:17" x14ac:dyDescent="0.25">
      <c r="Q34" s="3"/>
    </row>
  </sheetData>
  <mergeCells count="37">
    <mergeCell ref="J25:K25"/>
    <mergeCell ref="B26:G26"/>
    <mergeCell ref="B27:G27"/>
    <mergeCell ref="B29:I29"/>
    <mergeCell ref="A23:A24"/>
    <mergeCell ref="J23:K23"/>
    <mergeCell ref="J24:K24"/>
    <mergeCell ref="B25:I25"/>
    <mergeCell ref="J20:K20"/>
    <mergeCell ref="J21:K21"/>
    <mergeCell ref="J7:Q7"/>
    <mergeCell ref="C8:I8"/>
    <mergeCell ref="K8:Q8"/>
    <mergeCell ref="J9:K9"/>
    <mergeCell ref="J10:K10"/>
    <mergeCell ref="B16:C16"/>
    <mergeCell ref="B17:C17"/>
    <mergeCell ref="B18:C18"/>
    <mergeCell ref="B19:C19"/>
    <mergeCell ref="B20:C20"/>
    <mergeCell ref="B21:C21"/>
    <mergeCell ref="J22:K22"/>
    <mergeCell ref="B14:C14"/>
    <mergeCell ref="B15:C15"/>
    <mergeCell ref="B1:I1"/>
    <mergeCell ref="J1:Q1"/>
    <mergeCell ref="B2:I2"/>
    <mergeCell ref="J2:Q2"/>
    <mergeCell ref="B4:B5"/>
    <mergeCell ref="C4:C5"/>
    <mergeCell ref="D4:I5"/>
    <mergeCell ref="J4:J5"/>
    <mergeCell ref="K4:K5"/>
    <mergeCell ref="L4:Q5"/>
    <mergeCell ref="B12:I12"/>
    <mergeCell ref="B13:I13"/>
    <mergeCell ref="J13:Q13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8D719-160A-4CF0-8B8F-C5456108CA09}">
  <sheetPr>
    <tabColor theme="7" tint="-0.499984740745262"/>
  </sheetPr>
  <dimension ref="A1:Q36"/>
  <sheetViews>
    <sheetView view="pageLayout" topLeftCell="A2" zoomScale="90" zoomScalePageLayoutView="90" workbookViewId="0">
      <selection activeCell="J21" sqref="J21:K21"/>
    </sheetView>
  </sheetViews>
  <sheetFormatPr baseColWidth="10" defaultColWidth="11.42578125" defaultRowHeight="15" x14ac:dyDescent="0.25"/>
  <cols>
    <col min="1" max="1" width="4.140625" bestFit="1" customWidth="1"/>
    <col min="2" max="2" width="19.140625" style="3" customWidth="1"/>
    <col min="3" max="3" width="16.140625" style="3" customWidth="1"/>
    <col min="4" max="8" width="16.42578125" style="3" customWidth="1"/>
    <col min="9" max="9" width="16.42578125" customWidth="1"/>
    <col min="10" max="10" width="22.85546875" style="3" customWidth="1"/>
    <col min="11" max="11" width="8.7109375" style="3" customWidth="1"/>
    <col min="12" max="12" width="19.5703125" style="3" customWidth="1"/>
    <col min="13" max="16" width="17.42578125" style="3" customWidth="1"/>
    <col min="17" max="17" width="17.42578125" customWidth="1"/>
  </cols>
  <sheetData>
    <row r="1" spans="1:17" s="3" customFormat="1" ht="17.100000000000001" customHeight="1" x14ac:dyDescent="0.25">
      <c r="B1" s="99" t="str">
        <f>Accueil!A7</f>
        <v>AO-KOVALEX_2024</v>
      </c>
      <c r="C1" s="99"/>
      <c r="D1" s="99"/>
      <c r="E1" s="99"/>
      <c r="F1" s="99"/>
      <c r="G1" s="99"/>
      <c r="H1" s="99"/>
      <c r="I1" s="99"/>
      <c r="J1" s="99" t="str">
        <f>Accueil!A7</f>
        <v>AO-KOVALEX_2024</v>
      </c>
      <c r="K1" s="99"/>
      <c r="L1" s="99"/>
      <c r="M1" s="99"/>
      <c r="N1" s="99"/>
      <c r="O1" s="99"/>
      <c r="P1" s="99"/>
      <c r="Q1" s="99"/>
    </row>
    <row r="2" spans="1:17" s="3" customFormat="1" ht="17.100000000000001" customHeight="1" x14ac:dyDescent="0.25">
      <c r="B2" s="95" t="s">
        <v>38</v>
      </c>
      <c r="C2" s="95"/>
      <c r="D2" s="95"/>
      <c r="E2" s="95"/>
      <c r="F2" s="95"/>
      <c r="G2" s="95"/>
      <c r="H2" s="95"/>
      <c r="I2" s="95"/>
      <c r="J2" s="95" t="s">
        <v>39</v>
      </c>
      <c r="K2" s="95"/>
      <c r="L2" s="95"/>
      <c r="M2" s="95"/>
      <c r="N2" s="95"/>
      <c r="O2" s="95"/>
      <c r="P2" s="95"/>
      <c r="Q2" s="95"/>
    </row>
    <row r="3" spans="1:17" s="3" customFormat="1" ht="17.100000000000001" customHeight="1" thickBot="1" x14ac:dyDescent="0.3"/>
    <row r="4" spans="1:17" s="3" customFormat="1" ht="17.100000000000001" customHeight="1" x14ac:dyDescent="0.25">
      <c r="A4" s="7">
        <v>3</v>
      </c>
      <c r="B4" s="101" t="str">
        <f>"EQUIPEMENT N°" &amp;$A$4</f>
        <v>EQUIPEMENT N°3</v>
      </c>
      <c r="C4" s="97" t="s">
        <v>40</v>
      </c>
      <c r="D4" s="103">
        <f>+A4</f>
        <v>3</v>
      </c>
      <c r="E4" s="103"/>
      <c r="F4" s="103"/>
      <c r="G4" s="103"/>
      <c r="H4" s="103"/>
      <c r="I4" s="103"/>
      <c r="J4" s="101" t="str">
        <f>"EQUIPEMENT N°" &amp;$A$4</f>
        <v>EQUIPEMENT N°3</v>
      </c>
      <c r="K4" s="97" t="s">
        <v>40</v>
      </c>
      <c r="L4" s="103">
        <f>+I4</f>
        <v>0</v>
      </c>
      <c r="M4" s="103"/>
      <c r="N4" s="103"/>
      <c r="O4" s="103"/>
      <c r="P4" s="103"/>
      <c r="Q4" s="103"/>
    </row>
    <row r="5" spans="1:17" s="3" customFormat="1" ht="17.100000000000001" customHeight="1" x14ac:dyDescent="0.25">
      <c r="B5" s="102"/>
      <c r="C5" s="92"/>
      <c r="D5" s="103"/>
      <c r="E5" s="103"/>
      <c r="F5" s="103"/>
      <c r="G5" s="103"/>
      <c r="H5" s="103"/>
      <c r="I5" s="103"/>
      <c r="J5" s="102"/>
      <c r="K5" s="92"/>
      <c r="L5" s="103"/>
      <c r="M5" s="103"/>
      <c r="N5" s="103"/>
      <c r="O5" s="103"/>
      <c r="P5" s="103"/>
      <c r="Q5" s="103"/>
    </row>
    <row r="6" spans="1:17" s="3" customFormat="1" ht="17.100000000000001" customHeight="1" x14ac:dyDescent="0.25">
      <c r="B6" s="23"/>
      <c r="C6" s="23"/>
      <c r="D6" s="2"/>
      <c r="E6" s="2"/>
      <c r="F6" s="2"/>
      <c r="G6" s="2"/>
      <c r="H6" s="2"/>
      <c r="I6" s="2"/>
      <c r="J6" s="23"/>
      <c r="K6" s="23"/>
      <c r="L6" s="23"/>
      <c r="M6" s="2"/>
      <c r="N6" s="2"/>
      <c r="O6" s="2"/>
      <c r="P6" s="2"/>
      <c r="Q6" s="2"/>
    </row>
    <row r="7" spans="1:17" s="3" customFormat="1" ht="17.100000000000001" customHeight="1" x14ac:dyDescent="0.25">
      <c r="J7" s="107"/>
      <c r="K7" s="107"/>
      <c r="L7" s="107"/>
      <c r="M7" s="107"/>
      <c r="N7" s="107"/>
      <c r="O7" s="107"/>
      <c r="P7" s="107"/>
      <c r="Q7" s="107"/>
    </row>
    <row r="8" spans="1:17" s="3" customFormat="1" ht="28.35" customHeight="1" x14ac:dyDescent="0.25">
      <c r="B8" s="1" t="s">
        <v>41</v>
      </c>
      <c r="C8" s="108" t="s">
        <v>112</v>
      </c>
      <c r="D8" s="108"/>
      <c r="E8" s="108"/>
      <c r="F8" s="108"/>
      <c r="G8" s="108"/>
      <c r="H8" s="108"/>
      <c r="I8" s="105"/>
      <c r="J8" s="1" t="s">
        <v>41</v>
      </c>
      <c r="K8" s="108" t="str">
        <f>+C8</f>
        <v>MFP DEPARTMENTAL A3 COULEUR 30 ppm</v>
      </c>
      <c r="L8" s="108"/>
      <c r="M8" s="108"/>
      <c r="N8" s="108"/>
      <c r="O8" s="108"/>
      <c r="P8" s="108"/>
      <c r="Q8" s="108"/>
    </row>
    <row r="9" spans="1:17" s="3" customFormat="1" ht="17.100000000000001" customHeight="1" x14ac:dyDescent="0.25">
      <c r="J9" s="109"/>
      <c r="K9" s="109"/>
      <c r="L9" s="2"/>
      <c r="M9" s="2"/>
      <c r="N9" s="2"/>
      <c r="O9" s="2"/>
      <c r="P9" s="2"/>
      <c r="Q9" s="2"/>
    </row>
    <row r="10" spans="1:17" s="3" customFormat="1" ht="17.100000000000001" customHeight="1" x14ac:dyDescent="0.25">
      <c r="J10" s="109"/>
      <c r="K10" s="109"/>
      <c r="L10" s="2"/>
      <c r="M10" s="2"/>
      <c r="N10" s="2"/>
      <c r="O10" s="2"/>
      <c r="P10" s="2"/>
      <c r="Q10" s="2"/>
    </row>
    <row r="11" spans="1:17" s="3" customFormat="1" ht="17.100000000000001" customHeight="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s="3" customFormat="1" ht="17.100000000000001" customHeight="1" x14ac:dyDescent="0.25">
      <c r="B12" s="107"/>
      <c r="C12" s="107"/>
      <c r="D12" s="107"/>
      <c r="E12" s="107"/>
      <c r="F12" s="107"/>
      <c r="G12" s="107"/>
      <c r="H12" s="107"/>
      <c r="I12" s="107"/>
    </row>
    <row r="13" spans="1:17" s="3" customFormat="1" ht="19.7" customHeight="1" x14ac:dyDescent="0.25">
      <c r="B13" s="84" t="s">
        <v>42</v>
      </c>
      <c r="C13" s="104"/>
      <c r="D13" s="104"/>
      <c r="E13" s="104"/>
      <c r="F13" s="104"/>
      <c r="G13" s="104"/>
      <c r="H13" s="104"/>
      <c r="I13" s="85"/>
      <c r="J13" s="100" t="s">
        <v>43</v>
      </c>
      <c r="K13" s="100"/>
      <c r="L13" s="100"/>
      <c r="M13" s="100"/>
      <c r="N13" s="100"/>
      <c r="O13" s="100"/>
      <c r="P13" s="100"/>
      <c r="Q13" s="100"/>
    </row>
    <row r="14" spans="1:17" s="3" customFormat="1" ht="19.7" customHeight="1" x14ac:dyDescent="0.25">
      <c r="B14" s="110" t="s">
        <v>44</v>
      </c>
      <c r="C14" s="111"/>
      <c r="D14" s="12" t="s">
        <v>45</v>
      </c>
      <c r="E14" s="12" t="str">
        <f>Accueil!$B$19</f>
        <v>-</v>
      </c>
      <c r="F14" s="12" t="str">
        <f>Accueil!$C$19</f>
        <v>-</v>
      </c>
      <c r="G14" s="12" t="str">
        <f>Accueil!$D$19</f>
        <v>LOA 12 Trimestres</v>
      </c>
      <c r="H14" s="12" t="str">
        <f>Accueil!$E$19</f>
        <v>LOA 16 Trimestres</v>
      </c>
      <c r="I14" s="12" t="str">
        <f>Accueil!$F$19</f>
        <v>LOA 20 Trimestres</v>
      </c>
      <c r="J14" s="9" t="s">
        <v>46</v>
      </c>
      <c r="K14" s="9" t="s">
        <v>47</v>
      </c>
      <c r="L14" s="9" t="s">
        <v>45</v>
      </c>
      <c r="M14" s="9" t="str">
        <f>Accueil!$B$19</f>
        <v>-</v>
      </c>
      <c r="N14" s="9" t="str">
        <f>Accueil!$C$19</f>
        <v>-</v>
      </c>
      <c r="O14" s="9" t="str">
        <f>Accueil!$D$19</f>
        <v>LOA 12 Trimestres</v>
      </c>
      <c r="P14" s="9" t="str">
        <f>Accueil!$E$19</f>
        <v>LOA 16 Trimestres</v>
      </c>
      <c r="Q14" s="9" t="str">
        <f>Accueil!$F$19</f>
        <v>LOA 20 Trimestres</v>
      </c>
    </row>
    <row r="15" spans="1:17" s="3" customFormat="1" ht="19.7" customHeight="1" x14ac:dyDescent="0.25">
      <c r="B15" s="87" t="str">
        <f>"EQUIPEMENT n°" &amp;$A$4</f>
        <v>EQUIPEMENT n°3</v>
      </c>
      <c r="C15" s="89"/>
      <c r="D15" s="30"/>
      <c r="E15" s="30"/>
      <c r="F15" s="30"/>
      <c r="G15" s="30"/>
      <c r="H15" s="30"/>
      <c r="I15" s="30"/>
      <c r="J15" s="1" t="str">
        <f>"EQUIPEMENT n°" &amp;$A$4</f>
        <v>EQUIPEMENT n°3</v>
      </c>
      <c r="K15" s="1">
        <v>2</v>
      </c>
      <c r="L15" s="30">
        <f>D15*K15</f>
        <v>0</v>
      </c>
      <c r="M15" s="30">
        <f>E15*K15</f>
        <v>0</v>
      </c>
      <c r="N15" s="30">
        <f>F15*K15</f>
        <v>0</v>
      </c>
      <c r="O15" s="30">
        <f>G15*K15</f>
        <v>0</v>
      </c>
      <c r="P15" s="30">
        <f>H15*K15</f>
        <v>0</v>
      </c>
      <c r="Q15" s="30">
        <f>I15*K15</f>
        <v>0</v>
      </c>
    </row>
    <row r="16" spans="1:17" s="3" customFormat="1" ht="19.7" customHeight="1" x14ac:dyDescent="0.25">
      <c r="B16" s="87" t="s">
        <v>58</v>
      </c>
      <c r="C16" s="89"/>
      <c r="D16" s="30"/>
      <c r="E16" s="30"/>
      <c r="F16" s="30"/>
      <c r="G16" s="30"/>
      <c r="H16" s="30"/>
      <c r="I16" s="30"/>
      <c r="J16" s="1" t="s">
        <v>58</v>
      </c>
      <c r="K16" s="1">
        <v>2</v>
      </c>
      <c r="L16" s="30">
        <f t="shared" ref="L16:L19" si="0">D16*K16</f>
        <v>0</v>
      </c>
      <c r="M16" s="30">
        <f t="shared" ref="M16:M19" si="1">E16*K16</f>
        <v>0</v>
      </c>
      <c r="N16" s="30">
        <f t="shared" ref="N16:N19" si="2">F16*K16</f>
        <v>0</v>
      </c>
      <c r="O16" s="30">
        <f t="shared" ref="O16:O19" si="3">G16*K16</f>
        <v>0</v>
      </c>
      <c r="P16" s="30">
        <f t="shared" ref="P16:P19" si="4">H16*K16</f>
        <v>0</v>
      </c>
      <c r="Q16" s="30">
        <f t="shared" ref="Q16:Q19" si="5">I16*K16</f>
        <v>0</v>
      </c>
    </row>
    <row r="17" spans="1:17" s="3" customFormat="1" ht="19.7" customHeight="1" x14ac:dyDescent="0.25">
      <c r="B17" s="87" t="s">
        <v>56</v>
      </c>
      <c r="C17" s="89"/>
      <c r="D17" s="30"/>
      <c r="E17" s="30"/>
      <c r="F17" s="30"/>
      <c r="G17" s="30"/>
      <c r="H17" s="30"/>
      <c r="I17" s="30"/>
      <c r="J17" s="8" t="s">
        <v>108</v>
      </c>
      <c r="K17" s="1">
        <v>2</v>
      </c>
      <c r="L17" s="30">
        <f t="shared" si="0"/>
        <v>0</v>
      </c>
      <c r="M17" s="30">
        <f t="shared" si="1"/>
        <v>0</v>
      </c>
      <c r="N17" s="30">
        <f t="shared" si="2"/>
        <v>0</v>
      </c>
      <c r="O17" s="30">
        <f t="shared" si="3"/>
        <v>0</v>
      </c>
      <c r="P17" s="30">
        <f t="shared" si="4"/>
        <v>0</v>
      </c>
      <c r="Q17" s="30">
        <f t="shared" si="5"/>
        <v>0</v>
      </c>
    </row>
    <row r="18" spans="1:17" s="3" customFormat="1" ht="19.7" customHeight="1" x14ac:dyDescent="0.25">
      <c r="B18" s="87" t="s">
        <v>57</v>
      </c>
      <c r="C18" s="89"/>
      <c r="D18" s="30"/>
      <c r="E18" s="30"/>
      <c r="F18" s="30"/>
      <c r="G18" s="30"/>
      <c r="H18" s="30"/>
      <c r="I18" s="30"/>
      <c r="J18" s="8" t="s">
        <v>57</v>
      </c>
      <c r="K18" s="1">
        <v>0</v>
      </c>
      <c r="L18" s="30">
        <f t="shared" si="0"/>
        <v>0</v>
      </c>
      <c r="M18" s="30">
        <f t="shared" si="1"/>
        <v>0</v>
      </c>
      <c r="N18" s="30">
        <f t="shared" si="2"/>
        <v>0</v>
      </c>
      <c r="O18" s="30">
        <f t="shared" si="3"/>
        <v>0</v>
      </c>
      <c r="P18" s="30">
        <f t="shared" si="4"/>
        <v>0</v>
      </c>
      <c r="Q18" s="30">
        <f t="shared" si="5"/>
        <v>0</v>
      </c>
    </row>
    <row r="19" spans="1:17" s="3" customFormat="1" ht="19.7" customHeight="1" x14ac:dyDescent="0.25">
      <c r="B19" s="87" t="s">
        <v>110</v>
      </c>
      <c r="C19" s="89"/>
      <c r="D19" s="30"/>
      <c r="E19" s="30"/>
      <c r="F19" s="30"/>
      <c r="G19" s="30"/>
      <c r="H19" s="30"/>
      <c r="I19" s="30"/>
      <c r="J19" s="8" t="s">
        <v>111</v>
      </c>
      <c r="K19" s="1">
        <v>2</v>
      </c>
      <c r="L19" s="30">
        <f t="shared" si="0"/>
        <v>0</v>
      </c>
      <c r="M19" s="30">
        <f t="shared" si="1"/>
        <v>0</v>
      </c>
      <c r="N19" s="30">
        <f t="shared" si="2"/>
        <v>0</v>
      </c>
      <c r="O19" s="30">
        <f t="shared" si="3"/>
        <v>0</v>
      </c>
      <c r="P19" s="30">
        <f t="shared" si="4"/>
        <v>0</v>
      </c>
      <c r="Q19" s="30">
        <f t="shared" si="5"/>
        <v>0</v>
      </c>
    </row>
    <row r="20" spans="1:17" s="3" customFormat="1" ht="19.7" customHeight="1" x14ac:dyDescent="0.25">
      <c r="B20" s="87" t="s">
        <v>111</v>
      </c>
      <c r="C20" s="89"/>
      <c r="D20" s="30"/>
      <c r="E20" s="30"/>
      <c r="F20" s="30"/>
      <c r="G20" s="30"/>
      <c r="H20" s="30"/>
      <c r="I20" s="30"/>
      <c r="J20" s="8" t="s">
        <v>97</v>
      </c>
      <c r="K20" s="1">
        <v>2</v>
      </c>
      <c r="L20" s="30">
        <f>D21*K20</f>
        <v>0</v>
      </c>
      <c r="M20" s="30">
        <f>E21*K20</f>
        <v>0</v>
      </c>
      <c r="N20" s="30">
        <f>F21*K20</f>
        <v>0</v>
      </c>
      <c r="O20" s="30">
        <f>G21*K20</f>
        <v>0</v>
      </c>
      <c r="P20" s="30">
        <f>H21*K20</f>
        <v>0</v>
      </c>
      <c r="Q20" s="30">
        <f>I21*K20</f>
        <v>0</v>
      </c>
    </row>
    <row r="21" spans="1:17" s="3" customFormat="1" ht="19.7" customHeight="1" x14ac:dyDescent="0.25">
      <c r="B21" s="87" t="s">
        <v>97</v>
      </c>
      <c r="C21" s="89"/>
      <c r="D21" s="30"/>
      <c r="E21" s="30"/>
      <c r="F21" s="30"/>
      <c r="G21" s="30"/>
      <c r="H21" s="30"/>
      <c r="I21" s="30"/>
      <c r="J21" s="105" t="s">
        <v>49</v>
      </c>
      <c r="K21" s="106"/>
      <c r="L21" s="34">
        <f>SUM(L15:L20)</f>
        <v>0</v>
      </c>
      <c r="M21" s="10"/>
      <c r="N21" s="10"/>
      <c r="O21" s="10"/>
      <c r="P21" s="10"/>
      <c r="Q21" s="10"/>
    </row>
    <row r="22" spans="1:17" s="3" customFormat="1" ht="19.7" customHeight="1" x14ac:dyDescent="0.25">
      <c r="B22" s="87" t="s">
        <v>108</v>
      </c>
      <c r="C22" s="89"/>
      <c r="D22" s="30"/>
      <c r="E22" s="30"/>
      <c r="F22" s="30"/>
      <c r="G22" s="30"/>
      <c r="H22" s="30"/>
      <c r="I22" s="30"/>
      <c r="J22" s="105" t="str">
        <f>IF(Accueil!$B$18="Oui","SOMME DES LOYERS LOA 4 T","-")</f>
        <v>-</v>
      </c>
      <c r="K22" s="106"/>
      <c r="L22" s="13"/>
      <c r="M22" s="35">
        <f>SUM(M15:M20)</f>
        <v>0</v>
      </c>
      <c r="N22" s="10"/>
      <c r="O22" s="10"/>
      <c r="P22" s="10"/>
      <c r="Q22" s="10"/>
    </row>
    <row r="23" spans="1:17" s="3" customFormat="1" ht="17.100000000000001" customHeight="1" x14ac:dyDescent="0.25">
      <c r="A23" s="109"/>
      <c r="J23" s="105" t="str">
        <f>IF(Accueil!$B$18="Oui","SOMME DES LOYERS LOA 8 T","-")</f>
        <v>-</v>
      </c>
      <c r="K23" s="106"/>
      <c r="L23" s="13"/>
      <c r="M23" s="10"/>
      <c r="N23" s="35">
        <f>SUM(N15:N20)</f>
        <v>0</v>
      </c>
      <c r="O23" s="10"/>
      <c r="P23" s="10"/>
      <c r="Q23" s="10"/>
    </row>
    <row r="24" spans="1:17" s="3" customFormat="1" ht="17.100000000000001" customHeight="1" x14ac:dyDescent="0.25">
      <c r="A24" s="109"/>
      <c r="J24" s="112" t="str">
        <f>IF(Accueil!$E$18="Oui","SOMME DES LOYERS LOA 12 T","-")</f>
        <v>SOMME DES LOYERS LOA 12 T</v>
      </c>
      <c r="K24" s="106"/>
      <c r="L24" s="13"/>
      <c r="M24" s="10"/>
      <c r="N24" s="10"/>
      <c r="O24" s="35">
        <f>SUM(O15:O20)</f>
        <v>0</v>
      </c>
      <c r="P24" s="10"/>
      <c r="Q24" s="10"/>
    </row>
    <row r="25" spans="1:17" s="3" customFormat="1" ht="17.100000000000001" customHeight="1" x14ac:dyDescent="0.25">
      <c r="B25" s="113" t="s">
        <v>50</v>
      </c>
      <c r="C25" s="114"/>
      <c r="D25" s="114"/>
      <c r="E25" s="114"/>
      <c r="F25" s="114"/>
      <c r="G25" s="114"/>
      <c r="H25" s="114"/>
      <c r="I25" s="115"/>
      <c r="J25" s="112" t="str">
        <f>IF(Accueil!$F$18="Oui","SOMME DES LOYERS LOA 16 T","-")</f>
        <v>SOMME DES LOYERS LOA 16 T</v>
      </c>
      <c r="K25" s="106"/>
      <c r="L25" s="13"/>
      <c r="M25" s="10"/>
      <c r="N25" s="10"/>
      <c r="O25" s="10"/>
      <c r="P25" s="36">
        <f>SUM(P15:P20)</f>
        <v>0</v>
      </c>
      <c r="Q25" s="10"/>
    </row>
    <row r="26" spans="1:17" s="3" customFormat="1" ht="17.100000000000001" customHeight="1" x14ac:dyDescent="0.25">
      <c r="B26" s="116" t="s">
        <v>51</v>
      </c>
      <c r="C26" s="117"/>
      <c r="D26" s="117"/>
      <c r="E26" s="117"/>
      <c r="F26" s="117"/>
      <c r="G26" s="118"/>
      <c r="H26" s="32" t="s">
        <v>52</v>
      </c>
      <c r="I26" s="31"/>
      <c r="J26" s="112" t="str">
        <f>IF(Accueil!$F$18="Oui","SOMME DES LOYERS LOA 20 T","-")</f>
        <v>SOMME DES LOYERS LOA 20 T</v>
      </c>
      <c r="K26" s="106"/>
      <c r="L26" s="13"/>
      <c r="M26" s="10"/>
      <c r="N26" s="10"/>
      <c r="O26" s="10"/>
      <c r="P26" s="10"/>
      <c r="Q26" s="35">
        <f>SUM(Q15:Q20)</f>
        <v>0</v>
      </c>
    </row>
    <row r="27" spans="1:17" s="3" customFormat="1" ht="17.100000000000001" customHeight="1" x14ac:dyDescent="0.25">
      <c r="B27" s="119" t="s">
        <v>53</v>
      </c>
      <c r="C27" s="120"/>
      <c r="D27" s="120"/>
      <c r="E27" s="120"/>
      <c r="F27" s="120"/>
      <c r="G27" s="121"/>
      <c r="H27" s="32" t="s">
        <v>52</v>
      </c>
      <c r="I27" s="31"/>
    </row>
    <row r="28" spans="1:17" s="3" customFormat="1" ht="17.100000000000001" customHeight="1" x14ac:dyDescent="0.25">
      <c r="B28" s="33"/>
      <c r="C28" s="33"/>
      <c r="D28" s="33"/>
      <c r="E28" s="33"/>
      <c r="F28" s="33"/>
      <c r="G28" s="33"/>
      <c r="H28" s="33"/>
      <c r="I28" s="33"/>
    </row>
    <row r="29" spans="1:17" s="3" customFormat="1" ht="17.100000000000001" customHeight="1" x14ac:dyDescent="0.25">
      <c r="B29" s="122" t="s">
        <v>54</v>
      </c>
      <c r="C29" s="122"/>
      <c r="D29" s="122"/>
      <c r="E29" s="122"/>
      <c r="F29" s="122"/>
      <c r="G29" s="122"/>
      <c r="H29" s="122"/>
      <c r="I29" s="122"/>
    </row>
    <row r="30" spans="1:17" s="3" customFormat="1" ht="17.100000000000001" customHeight="1" x14ac:dyDescent="0.25"/>
    <row r="31" spans="1:17" s="3" customFormat="1" ht="17.100000000000001" customHeight="1" x14ac:dyDescent="0.25"/>
    <row r="32" spans="1:17" s="3" customFormat="1" ht="17.100000000000001" customHeight="1" x14ac:dyDescent="0.25"/>
    <row r="33" spans="17:17" x14ac:dyDescent="0.25">
      <c r="Q33" s="3"/>
    </row>
    <row r="34" spans="17:17" x14ac:dyDescent="0.25">
      <c r="Q34" s="3"/>
    </row>
    <row r="35" spans="17:17" x14ac:dyDescent="0.25">
      <c r="Q35" s="3"/>
    </row>
    <row r="36" spans="17:17" x14ac:dyDescent="0.25">
      <c r="Q36" s="3"/>
    </row>
  </sheetData>
  <mergeCells count="38">
    <mergeCell ref="B29:I29"/>
    <mergeCell ref="B13:I13"/>
    <mergeCell ref="J13:Q13"/>
    <mergeCell ref="J21:K21"/>
    <mergeCell ref="J22:K22"/>
    <mergeCell ref="B25:I25"/>
    <mergeCell ref="J25:K25"/>
    <mergeCell ref="B26:G26"/>
    <mergeCell ref="J26:K26"/>
    <mergeCell ref="B27:G27"/>
    <mergeCell ref="B14:C14"/>
    <mergeCell ref="B15:C15"/>
    <mergeCell ref="B16:C16"/>
    <mergeCell ref="B17:C17"/>
    <mergeCell ref="B18:C18"/>
    <mergeCell ref="B19:C19"/>
    <mergeCell ref="A23:A24"/>
    <mergeCell ref="J23:K23"/>
    <mergeCell ref="J24:K24"/>
    <mergeCell ref="J7:Q7"/>
    <mergeCell ref="C8:I8"/>
    <mergeCell ref="K8:Q8"/>
    <mergeCell ref="J9:K9"/>
    <mergeCell ref="J10:K10"/>
    <mergeCell ref="B12:I12"/>
    <mergeCell ref="B20:C20"/>
    <mergeCell ref="B21:C21"/>
    <mergeCell ref="B22:C22"/>
    <mergeCell ref="B1:I1"/>
    <mergeCell ref="J1:Q1"/>
    <mergeCell ref="B2:I2"/>
    <mergeCell ref="J2:Q2"/>
    <mergeCell ref="B4:B5"/>
    <mergeCell ref="C4:C5"/>
    <mergeCell ref="D4:I5"/>
    <mergeCell ref="J4:J5"/>
    <mergeCell ref="K4:K5"/>
    <mergeCell ref="L4:Q5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C9932-05D9-4510-87C4-17BBD0C7BD73}">
  <sheetPr>
    <tabColor theme="7" tint="-0.499984740745262"/>
  </sheetPr>
  <dimension ref="A1:Q37"/>
  <sheetViews>
    <sheetView view="pageLayout" zoomScale="90" zoomScalePageLayoutView="90" workbookViewId="0">
      <selection activeCell="E16" sqref="E16"/>
    </sheetView>
  </sheetViews>
  <sheetFormatPr baseColWidth="10" defaultColWidth="11.42578125" defaultRowHeight="15" x14ac:dyDescent="0.25"/>
  <cols>
    <col min="1" max="1" width="4.140625" bestFit="1" customWidth="1"/>
    <col min="2" max="2" width="19.140625" style="3" customWidth="1"/>
    <col min="3" max="3" width="16.140625" style="3" customWidth="1"/>
    <col min="4" max="8" width="16.42578125" style="3" customWidth="1"/>
    <col min="9" max="9" width="16.42578125" customWidth="1"/>
    <col min="10" max="10" width="22.85546875" style="3" customWidth="1"/>
    <col min="11" max="11" width="8.7109375" style="3" customWidth="1"/>
    <col min="12" max="12" width="19.5703125" style="3" customWidth="1"/>
    <col min="13" max="16" width="17.42578125" style="3" customWidth="1"/>
    <col min="17" max="17" width="17.42578125" customWidth="1"/>
  </cols>
  <sheetData>
    <row r="1" spans="1:17" s="3" customFormat="1" ht="17.100000000000001" customHeight="1" x14ac:dyDescent="0.25">
      <c r="B1" s="99" t="str">
        <f>Accueil!A7</f>
        <v>AO-KOVALEX_2024</v>
      </c>
      <c r="C1" s="99"/>
      <c r="D1" s="99"/>
      <c r="E1" s="99"/>
      <c r="F1" s="99"/>
      <c r="G1" s="99"/>
      <c r="H1" s="99"/>
      <c r="I1" s="99"/>
      <c r="J1" s="99" t="str">
        <f>Accueil!A7</f>
        <v>AO-KOVALEX_2024</v>
      </c>
      <c r="K1" s="99"/>
      <c r="L1" s="99"/>
      <c r="M1" s="99"/>
      <c r="N1" s="99"/>
      <c r="O1" s="99"/>
      <c r="P1" s="99"/>
      <c r="Q1" s="99"/>
    </row>
    <row r="2" spans="1:17" s="3" customFormat="1" ht="17.100000000000001" customHeight="1" x14ac:dyDescent="0.25">
      <c r="B2" s="95" t="s">
        <v>38</v>
      </c>
      <c r="C2" s="95"/>
      <c r="D2" s="95"/>
      <c r="E2" s="95"/>
      <c r="F2" s="95"/>
      <c r="G2" s="95"/>
      <c r="H2" s="95"/>
      <c r="I2" s="95"/>
      <c r="J2" s="95" t="s">
        <v>39</v>
      </c>
      <c r="K2" s="95"/>
      <c r="L2" s="95"/>
      <c r="M2" s="95"/>
      <c r="N2" s="95"/>
      <c r="O2" s="95"/>
      <c r="P2" s="95"/>
      <c r="Q2" s="95"/>
    </row>
    <row r="3" spans="1:17" s="3" customFormat="1" ht="17.100000000000001" customHeight="1" thickBot="1" x14ac:dyDescent="0.3"/>
    <row r="4" spans="1:17" s="3" customFormat="1" ht="17.100000000000001" customHeight="1" x14ac:dyDescent="0.25">
      <c r="A4" s="7">
        <v>4</v>
      </c>
      <c r="B4" s="101" t="str">
        <f>"EQUIPEMENT N°" &amp;$A$4</f>
        <v>EQUIPEMENT N°4</v>
      </c>
      <c r="C4" s="97" t="s">
        <v>40</v>
      </c>
      <c r="D4" s="103">
        <f>+A4</f>
        <v>4</v>
      </c>
      <c r="E4" s="103"/>
      <c r="F4" s="103"/>
      <c r="G4" s="103"/>
      <c r="H4" s="103"/>
      <c r="I4" s="103"/>
      <c r="J4" s="101" t="str">
        <f>"EQUIPEMENT N°" &amp;$A$4</f>
        <v>EQUIPEMENT N°4</v>
      </c>
      <c r="K4" s="97" t="s">
        <v>40</v>
      </c>
      <c r="L4" s="103">
        <f>+I4</f>
        <v>0</v>
      </c>
      <c r="M4" s="103"/>
      <c r="N4" s="103"/>
      <c r="O4" s="103"/>
      <c r="P4" s="103"/>
      <c r="Q4" s="103"/>
    </row>
    <row r="5" spans="1:17" s="3" customFormat="1" ht="17.100000000000001" customHeight="1" x14ac:dyDescent="0.25">
      <c r="B5" s="102"/>
      <c r="C5" s="92"/>
      <c r="D5" s="103"/>
      <c r="E5" s="103"/>
      <c r="F5" s="103"/>
      <c r="G5" s="103"/>
      <c r="H5" s="103"/>
      <c r="I5" s="103"/>
      <c r="J5" s="102"/>
      <c r="K5" s="92"/>
      <c r="L5" s="103"/>
      <c r="M5" s="103"/>
      <c r="N5" s="103"/>
      <c r="O5" s="103"/>
      <c r="P5" s="103"/>
      <c r="Q5" s="103"/>
    </row>
    <row r="6" spans="1:17" s="3" customFormat="1" ht="17.100000000000001" customHeight="1" x14ac:dyDescent="0.25">
      <c r="B6" s="23"/>
      <c r="C6" s="23"/>
      <c r="D6" s="2"/>
      <c r="E6" s="2"/>
      <c r="F6" s="2"/>
      <c r="G6" s="2"/>
      <c r="H6" s="2"/>
      <c r="I6" s="2"/>
      <c r="J6" s="23"/>
      <c r="K6" s="23"/>
      <c r="L6" s="23"/>
      <c r="M6" s="2"/>
      <c r="N6" s="2"/>
      <c r="O6" s="2"/>
      <c r="P6" s="2"/>
      <c r="Q6" s="2"/>
    </row>
    <row r="7" spans="1:17" s="3" customFormat="1" ht="17.100000000000001" customHeight="1" x14ac:dyDescent="0.25">
      <c r="J7" s="107"/>
      <c r="K7" s="107"/>
      <c r="L7" s="107"/>
      <c r="M7" s="107"/>
      <c r="N7" s="107"/>
      <c r="O7" s="107"/>
      <c r="P7" s="107"/>
      <c r="Q7" s="107"/>
    </row>
    <row r="8" spans="1:17" s="3" customFormat="1" ht="28.35" customHeight="1" x14ac:dyDescent="0.25">
      <c r="B8" s="1" t="s">
        <v>41</v>
      </c>
      <c r="C8" s="108" t="s">
        <v>112</v>
      </c>
      <c r="D8" s="108"/>
      <c r="E8" s="108"/>
      <c r="F8" s="108"/>
      <c r="G8" s="108"/>
      <c r="H8" s="108"/>
      <c r="I8" s="105"/>
      <c r="J8" s="1" t="s">
        <v>41</v>
      </c>
      <c r="K8" s="108" t="str">
        <f>+C8</f>
        <v>MFP DEPARTMENTAL A3 COULEUR 30 ppm</v>
      </c>
      <c r="L8" s="108"/>
      <c r="M8" s="108"/>
      <c r="N8" s="108"/>
      <c r="O8" s="108"/>
      <c r="P8" s="108"/>
      <c r="Q8" s="108"/>
    </row>
    <row r="9" spans="1:17" s="3" customFormat="1" ht="17.100000000000001" customHeight="1" x14ac:dyDescent="0.25">
      <c r="J9" s="109"/>
      <c r="K9" s="109"/>
      <c r="L9" s="2"/>
      <c r="M9" s="2"/>
      <c r="N9" s="2"/>
      <c r="O9" s="2"/>
      <c r="P9" s="2"/>
      <c r="Q9" s="2"/>
    </row>
    <row r="10" spans="1:17" s="3" customFormat="1" ht="17.100000000000001" customHeight="1" x14ac:dyDescent="0.25">
      <c r="J10" s="109"/>
      <c r="K10" s="109"/>
      <c r="L10" s="2"/>
      <c r="M10" s="2"/>
      <c r="N10" s="2"/>
      <c r="O10" s="2"/>
      <c r="P10" s="2"/>
      <c r="Q10" s="2"/>
    </row>
    <row r="11" spans="1:17" s="3" customFormat="1" ht="17.100000000000001" customHeight="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s="3" customFormat="1" ht="17.100000000000001" customHeight="1" x14ac:dyDescent="0.25">
      <c r="B12" s="107"/>
      <c r="C12" s="107"/>
      <c r="D12" s="107"/>
      <c r="E12" s="107"/>
      <c r="F12" s="107"/>
      <c r="G12" s="107"/>
      <c r="H12" s="107"/>
      <c r="I12" s="107"/>
    </row>
    <row r="13" spans="1:17" s="3" customFormat="1" ht="19.7" customHeight="1" x14ac:dyDescent="0.25">
      <c r="B13" s="84" t="s">
        <v>42</v>
      </c>
      <c r="C13" s="104"/>
      <c r="D13" s="104"/>
      <c r="E13" s="104"/>
      <c r="F13" s="104"/>
      <c r="G13" s="104"/>
      <c r="H13" s="104"/>
      <c r="I13" s="85"/>
      <c r="J13" s="100" t="s">
        <v>43</v>
      </c>
      <c r="K13" s="100"/>
      <c r="L13" s="100"/>
      <c r="M13" s="100"/>
      <c r="N13" s="100"/>
      <c r="O13" s="100"/>
      <c r="P13" s="100"/>
      <c r="Q13" s="100"/>
    </row>
    <row r="14" spans="1:17" s="3" customFormat="1" ht="19.7" customHeight="1" x14ac:dyDescent="0.25">
      <c r="B14" s="110" t="s">
        <v>44</v>
      </c>
      <c r="C14" s="111"/>
      <c r="D14" s="12" t="s">
        <v>45</v>
      </c>
      <c r="E14" s="12" t="str">
        <f>Accueil!$B$19</f>
        <v>-</v>
      </c>
      <c r="F14" s="12" t="str">
        <f>Accueil!$C$19</f>
        <v>-</v>
      </c>
      <c r="G14" s="12" t="str">
        <f>Accueil!$D$19</f>
        <v>LOA 12 Trimestres</v>
      </c>
      <c r="H14" s="12" t="str">
        <f>Accueil!$E$19</f>
        <v>LOA 16 Trimestres</v>
      </c>
      <c r="I14" s="12" t="str">
        <f>Accueil!$F$19</f>
        <v>LOA 20 Trimestres</v>
      </c>
      <c r="J14" s="9" t="s">
        <v>46</v>
      </c>
      <c r="K14" s="9" t="s">
        <v>47</v>
      </c>
      <c r="L14" s="9" t="s">
        <v>45</v>
      </c>
      <c r="M14" s="9" t="str">
        <f>Accueil!$B$19</f>
        <v>-</v>
      </c>
      <c r="N14" s="9" t="str">
        <f>Accueil!$C$19</f>
        <v>-</v>
      </c>
      <c r="O14" s="9" t="str">
        <f>Accueil!$D$19</f>
        <v>LOA 12 Trimestres</v>
      </c>
      <c r="P14" s="9" t="str">
        <f>Accueil!$E$19</f>
        <v>LOA 16 Trimestres</v>
      </c>
      <c r="Q14" s="9" t="str">
        <f>Accueil!$F$19</f>
        <v>LOA 20 Trimestres</v>
      </c>
    </row>
    <row r="15" spans="1:17" s="3" customFormat="1" ht="19.7" customHeight="1" x14ac:dyDescent="0.25">
      <c r="B15" s="87" t="str">
        <f>"EQUIPEMENT n°" &amp;$A$4</f>
        <v>EQUIPEMENT n°4</v>
      </c>
      <c r="C15" s="89"/>
      <c r="D15" s="30"/>
      <c r="E15" s="30"/>
      <c r="F15" s="30"/>
      <c r="G15" s="30"/>
      <c r="H15" s="30"/>
      <c r="I15" s="30"/>
      <c r="J15" s="1" t="str">
        <f>"EQUIPEMENT n°" &amp;$A$4</f>
        <v>EQUIPEMENT n°4</v>
      </c>
      <c r="K15" s="1">
        <v>2</v>
      </c>
      <c r="L15" s="30">
        <f>D15*K15</f>
        <v>0</v>
      </c>
      <c r="M15" s="30">
        <f>E15*K15</f>
        <v>0</v>
      </c>
      <c r="N15" s="30">
        <f>F15*K15</f>
        <v>0</v>
      </c>
      <c r="O15" s="30">
        <f>G15*K15</f>
        <v>0</v>
      </c>
      <c r="P15" s="30">
        <f>H15*K15</f>
        <v>0</v>
      </c>
      <c r="Q15" s="30">
        <f>I15*K15</f>
        <v>0</v>
      </c>
    </row>
    <row r="16" spans="1:17" s="3" customFormat="1" ht="19.7" customHeight="1" x14ac:dyDescent="0.25">
      <c r="B16" s="87" t="s">
        <v>58</v>
      </c>
      <c r="C16" s="89"/>
      <c r="D16" s="30"/>
      <c r="E16" s="30"/>
      <c r="F16" s="30"/>
      <c r="G16" s="30"/>
      <c r="H16" s="30"/>
      <c r="I16" s="30"/>
      <c r="J16" s="1" t="s">
        <v>58</v>
      </c>
      <c r="K16" s="1">
        <v>2</v>
      </c>
      <c r="L16" s="30">
        <f t="shared" ref="L16:L18" si="0">D16*K16</f>
        <v>0</v>
      </c>
      <c r="M16" s="30">
        <f t="shared" ref="M16:M18" si="1">E16*K16</f>
        <v>0</v>
      </c>
      <c r="N16" s="30">
        <f t="shared" ref="N16:N18" si="2">F16*K16</f>
        <v>0</v>
      </c>
      <c r="O16" s="30">
        <f t="shared" ref="O16:O18" si="3">G16*K16</f>
        <v>0</v>
      </c>
      <c r="P16" s="30">
        <f t="shared" ref="P16:P18" si="4">H16*K16</f>
        <v>0</v>
      </c>
      <c r="Q16" s="30">
        <f t="shared" ref="Q16:Q18" si="5">I16*K16</f>
        <v>0</v>
      </c>
    </row>
    <row r="17" spans="1:17" s="3" customFormat="1" ht="19.7" customHeight="1" x14ac:dyDescent="0.25">
      <c r="B17" s="87" t="s">
        <v>56</v>
      </c>
      <c r="C17" s="89"/>
      <c r="D17" s="30"/>
      <c r="E17" s="30"/>
      <c r="F17" s="30"/>
      <c r="G17" s="30"/>
      <c r="H17" s="30"/>
      <c r="I17" s="30"/>
      <c r="J17" s="8" t="s">
        <v>108</v>
      </c>
      <c r="K17" s="1">
        <v>0</v>
      </c>
      <c r="L17" s="30">
        <f t="shared" si="0"/>
        <v>0</v>
      </c>
      <c r="M17" s="30">
        <f t="shared" si="1"/>
        <v>0</v>
      </c>
      <c r="N17" s="30">
        <f t="shared" si="2"/>
        <v>0</v>
      </c>
      <c r="O17" s="30">
        <f t="shared" si="3"/>
        <v>0</v>
      </c>
      <c r="P17" s="30">
        <f t="shared" si="4"/>
        <v>0</v>
      </c>
      <c r="Q17" s="30">
        <f t="shared" si="5"/>
        <v>0</v>
      </c>
    </row>
    <row r="18" spans="1:17" s="3" customFormat="1" ht="19.7" customHeight="1" x14ac:dyDescent="0.25">
      <c r="B18" s="87" t="s">
        <v>57</v>
      </c>
      <c r="C18" s="89"/>
      <c r="D18" s="30"/>
      <c r="E18" s="30"/>
      <c r="F18" s="30"/>
      <c r="G18" s="30"/>
      <c r="H18" s="30"/>
      <c r="I18" s="30"/>
      <c r="J18" s="8" t="s">
        <v>57</v>
      </c>
      <c r="K18" s="1">
        <v>0</v>
      </c>
      <c r="L18" s="30">
        <f t="shared" si="0"/>
        <v>0</v>
      </c>
      <c r="M18" s="30">
        <f t="shared" si="1"/>
        <v>0</v>
      </c>
      <c r="N18" s="30">
        <f t="shared" si="2"/>
        <v>0</v>
      </c>
      <c r="O18" s="30">
        <f t="shared" si="3"/>
        <v>0</v>
      </c>
      <c r="P18" s="30">
        <f t="shared" si="4"/>
        <v>0</v>
      </c>
      <c r="Q18" s="30">
        <f t="shared" si="5"/>
        <v>0</v>
      </c>
    </row>
    <row r="19" spans="1:17" s="3" customFormat="1" ht="19.7" customHeight="1" x14ac:dyDescent="0.25">
      <c r="B19" s="87" t="s">
        <v>110</v>
      </c>
      <c r="C19" s="89"/>
      <c r="D19" s="30"/>
      <c r="E19" s="30"/>
      <c r="F19" s="30"/>
      <c r="G19" s="30"/>
      <c r="H19" s="30"/>
      <c r="I19" s="30"/>
      <c r="J19" s="8" t="str">
        <f>B17</f>
        <v>Carte Fax</v>
      </c>
      <c r="K19" s="1">
        <v>2</v>
      </c>
      <c r="L19" s="30">
        <f t="shared" ref="L19" si="6">D19*K19</f>
        <v>0</v>
      </c>
      <c r="M19" s="30">
        <f t="shared" ref="M19" si="7">E19*K19</f>
        <v>0</v>
      </c>
      <c r="N19" s="30">
        <f t="shared" ref="N19" si="8">F19*K19</f>
        <v>0</v>
      </c>
      <c r="O19" s="30">
        <f t="shared" ref="O19" si="9">G19*K19</f>
        <v>0</v>
      </c>
      <c r="P19" s="30">
        <f t="shared" ref="P19" si="10">H19*K19</f>
        <v>0</v>
      </c>
      <c r="Q19" s="30">
        <f t="shared" ref="Q19" si="11">I19*K19</f>
        <v>0</v>
      </c>
    </row>
    <row r="20" spans="1:17" s="3" customFormat="1" ht="19.7" customHeight="1" x14ac:dyDescent="0.25">
      <c r="B20" s="87" t="s">
        <v>111</v>
      </c>
      <c r="C20" s="89"/>
      <c r="D20" s="30"/>
      <c r="E20" s="30"/>
      <c r="F20" s="30"/>
      <c r="G20" s="30"/>
      <c r="H20" s="30"/>
      <c r="I20" s="30"/>
      <c r="J20" s="8" t="s">
        <v>111</v>
      </c>
      <c r="K20" s="1">
        <v>2</v>
      </c>
      <c r="L20" s="30">
        <f>D19*K20</f>
        <v>0</v>
      </c>
      <c r="M20" s="30">
        <f>E19*K20</f>
        <v>0</v>
      </c>
      <c r="N20" s="30">
        <f>F19*K20</f>
        <v>0</v>
      </c>
      <c r="O20" s="30">
        <f>G19*K20</f>
        <v>0</v>
      </c>
      <c r="P20" s="30">
        <f>H19*K20</f>
        <v>0</v>
      </c>
      <c r="Q20" s="30">
        <f>I19*K20</f>
        <v>0</v>
      </c>
    </row>
    <row r="21" spans="1:17" s="3" customFormat="1" ht="19.7" customHeight="1" x14ac:dyDescent="0.25">
      <c r="B21" s="87" t="s">
        <v>97</v>
      </c>
      <c r="C21" s="89"/>
      <c r="D21" s="30"/>
      <c r="E21" s="30"/>
      <c r="F21" s="30"/>
      <c r="G21" s="30"/>
      <c r="H21" s="30"/>
      <c r="I21" s="30"/>
      <c r="J21" s="8" t="s">
        <v>97</v>
      </c>
      <c r="K21" s="1">
        <v>2</v>
      </c>
      <c r="L21" s="30">
        <f>D21*K21</f>
        <v>0</v>
      </c>
      <c r="M21" s="30">
        <f>E21*K21</f>
        <v>0</v>
      </c>
      <c r="N21" s="30">
        <f>F21*K21</f>
        <v>0</v>
      </c>
      <c r="O21" s="30">
        <f>G21*K21</f>
        <v>0</v>
      </c>
      <c r="P21" s="30">
        <f>H21*K21</f>
        <v>0</v>
      </c>
      <c r="Q21" s="30">
        <f>I21*K21</f>
        <v>0</v>
      </c>
    </row>
    <row r="22" spans="1:17" s="3" customFormat="1" ht="19.7" customHeight="1" x14ac:dyDescent="0.25">
      <c r="B22" s="87" t="s">
        <v>108</v>
      </c>
      <c r="C22" s="89"/>
      <c r="D22" s="30"/>
      <c r="E22" s="30"/>
      <c r="F22" s="30"/>
      <c r="G22" s="30"/>
      <c r="H22" s="30"/>
      <c r="I22" s="30"/>
      <c r="J22" s="105" t="s">
        <v>49</v>
      </c>
      <c r="K22" s="106"/>
      <c r="L22" s="34">
        <f>SUM(L15:L21)</f>
        <v>0</v>
      </c>
      <c r="M22" s="10"/>
      <c r="N22" s="10"/>
      <c r="O22" s="10"/>
      <c r="P22" s="10"/>
      <c r="Q22" s="10"/>
    </row>
    <row r="23" spans="1:17" s="3" customFormat="1" ht="17.100000000000001" customHeight="1" x14ac:dyDescent="0.25">
      <c r="A23" s="109"/>
      <c r="J23" s="105" t="str">
        <f>IF(Accueil!$B$18="Oui","SOMME DES LOYERS LOA 4 T","-")</f>
        <v>-</v>
      </c>
      <c r="K23" s="106"/>
      <c r="L23" s="13"/>
      <c r="M23" s="35">
        <f>SUM(M15:M21)</f>
        <v>0</v>
      </c>
      <c r="N23" s="10"/>
      <c r="O23" s="10"/>
      <c r="P23" s="10"/>
      <c r="Q23" s="10"/>
    </row>
    <row r="24" spans="1:17" s="3" customFormat="1" ht="17.100000000000001" customHeight="1" x14ac:dyDescent="0.25">
      <c r="A24" s="109"/>
      <c r="J24" s="105" t="str">
        <f>IF(Accueil!$B$18="Oui","SOMME DES LOYERS LOA 8 T","-")</f>
        <v>-</v>
      </c>
      <c r="K24" s="106"/>
      <c r="L24" s="13"/>
      <c r="M24" s="10"/>
      <c r="N24" s="35">
        <f>SUM(N15:N21)</f>
        <v>0</v>
      </c>
      <c r="O24" s="10"/>
      <c r="P24" s="10"/>
      <c r="Q24" s="10"/>
    </row>
    <row r="25" spans="1:17" s="3" customFormat="1" ht="17.100000000000001" customHeight="1" x14ac:dyDescent="0.25">
      <c r="B25" s="113" t="s">
        <v>50</v>
      </c>
      <c r="C25" s="114"/>
      <c r="D25" s="114"/>
      <c r="E25" s="114"/>
      <c r="F25" s="114"/>
      <c r="G25" s="114"/>
      <c r="H25" s="114"/>
      <c r="I25" s="115"/>
      <c r="J25" s="112" t="str">
        <f>IF(Accueil!$E$18="Oui","SOMME DES LOYERS LOA 12 T","-")</f>
        <v>SOMME DES LOYERS LOA 12 T</v>
      </c>
      <c r="K25" s="106"/>
      <c r="L25" s="13"/>
      <c r="M25" s="10"/>
      <c r="N25" s="10"/>
      <c r="O25" s="35">
        <f>SUM(O15:O21)</f>
        <v>0</v>
      </c>
      <c r="P25" s="10"/>
      <c r="Q25" s="10"/>
    </row>
    <row r="26" spans="1:17" s="3" customFormat="1" ht="17.100000000000001" customHeight="1" x14ac:dyDescent="0.25">
      <c r="B26" s="116" t="s">
        <v>51</v>
      </c>
      <c r="C26" s="117"/>
      <c r="D26" s="117"/>
      <c r="E26" s="117"/>
      <c r="F26" s="117"/>
      <c r="G26" s="118"/>
      <c r="H26" s="32" t="s">
        <v>52</v>
      </c>
      <c r="I26" s="31"/>
      <c r="J26" s="112" t="str">
        <f>IF(Accueil!$F$18="Oui","SOMME DES LOYERS LOA 16 T","-")</f>
        <v>SOMME DES LOYERS LOA 16 T</v>
      </c>
      <c r="K26" s="106"/>
      <c r="L26" s="13"/>
      <c r="M26" s="10"/>
      <c r="N26" s="10"/>
      <c r="O26" s="10"/>
      <c r="P26" s="36">
        <f>SUM(P15:P21)</f>
        <v>0</v>
      </c>
      <c r="Q26" s="10"/>
    </row>
    <row r="27" spans="1:17" s="3" customFormat="1" ht="17.100000000000001" customHeight="1" x14ac:dyDescent="0.25">
      <c r="B27" s="119" t="s">
        <v>53</v>
      </c>
      <c r="C27" s="120"/>
      <c r="D27" s="120"/>
      <c r="E27" s="120"/>
      <c r="F27" s="120"/>
      <c r="G27" s="121"/>
      <c r="H27" s="32" t="s">
        <v>52</v>
      </c>
      <c r="I27" s="31"/>
      <c r="J27" s="112" t="str">
        <f>IF(Accueil!$F$18="Oui","SOMME DES LOYERS LOA 20 T","-")</f>
        <v>SOMME DES LOYERS LOA 20 T</v>
      </c>
      <c r="K27" s="106"/>
      <c r="L27" s="13"/>
      <c r="M27" s="10"/>
      <c r="N27" s="10"/>
      <c r="O27" s="10"/>
      <c r="P27" s="10"/>
      <c r="Q27" s="35">
        <f>SUM(Q15:Q21)</f>
        <v>0</v>
      </c>
    </row>
    <row r="28" spans="1:17" s="3" customFormat="1" ht="17.100000000000001" customHeight="1" x14ac:dyDescent="0.25">
      <c r="B28" s="33"/>
      <c r="C28" s="33"/>
      <c r="D28" s="33"/>
      <c r="E28" s="33"/>
      <c r="F28" s="33"/>
      <c r="G28" s="33"/>
      <c r="H28" s="33"/>
      <c r="I28" s="33"/>
    </row>
    <row r="29" spans="1:17" s="3" customFormat="1" ht="17.100000000000001" customHeight="1" x14ac:dyDescent="0.25">
      <c r="B29" s="122" t="s">
        <v>54</v>
      </c>
      <c r="C29" s="122"/>
      <c r="D29" s="122"/>
      <c r="E29" s="122"/>
      <c r="F29" s="122"/>
      <c r="G29" s="122"/>
      <c r="H29" s="122"/>
      <c r="I29" s="122"/>
    </row>
    <row r="30" spans="1:17" s="3" customFormat="1" ht="17.100000000000001" customHeight="1" x14ac:dyDescent="0.25"/>
    <row r="31" spans="1:17" s="3" customFormat="1" ht="17.100000000000001" customHeight="1" x14ac:dyDescent="0.25"/>
    <row r="32" spans="1:17" s="3" customFormat="1" ht="17.100000000000001" customHeight="1" x14ac:dyDescent="0.25"/>
    <row r="33" spans="17:17" x14ac:dyDescent="0.25">
      <c r="Q33" s="3"/>
    </row>
    <row r="34" spans="17:17" x14ac:dyDescent="0.25">
      <c r="Q34" s="3"/>
    </row>
    <row r="35" spans="17:17" x14ac:dyDescent="0.25">
      <c r="Q35" s="3"/>
    </row>
    <row r="36" spans="17:17" x14ac:dyDescent="0.25">
      <c r="Q36" s="3"/>
    </row>
    <row r="37" spans="17:17" x14ac:dyDescent="0.25">
      <c r="Q37" s="3"/>
    </row>
  </sheetData>
  <mergeCells count="38">
    <mergeCell ref="B1:I1"/>
    <mergeCell ref="J1:Q1"/>
    <mergeCell ref="B2:I2"/>
    <mergeCell ref="J2:Q2"/>
    <mergeCell ref="B4:B5"/>
    <mergeCell ref="C4:C5"/>
    <mergeCell ref="D4:I5"/>
    <mergeCell ref="J4:J5"/>
    <mergeCell ref="K4:K5"/>
    <mergeCell ref="L4:Q5"/>
    <mergeCell ref="B17:C17"/>
    <mergeCell ref="J7:Q7"/>
    <mergeCell ref="C8:I8"/>
    <mergeCell ref="K8:Q8"/>
    <mergeCell ref="J9:K9"/>
    <mergeCell ref="J10:K10"/>
    <mergeCell ref="B12:I12"/>
    <mergeCell ref="B13:I13"/>
    <mergeCell ref="J13:Q13"/>
    <mergeCell ref="B14:C14"/>
    <mergeCell ref="B15:C15"/>
    <mergeCell ref="B16:C16"/>
    <mergeCell ref="B18:C18"/>
    <mergeCell ref="B19:C19"/>
    <mergeCell ref="B20:C20"/>
    <mergeCell ref="B21:C21"/>
    <mergeCell ref="J22:K22"/>
    <mergeCell ref="B22:C22"/>
    <mergeCell ref="B27:G27"/>
    <mergeCell ref="B29:I29"/>
    <mergeCell ref="A23:A24"/>
    <mergeCell ref="J24:K24"/>
    <mergeCell ref="J25:K25"/>
    <mergeCell ref="B25:I25"/>
    <mergeCell ref="J26:K26"/>
    <mergeCell ref="B26:G26"/>
    <mergeCell ref="J27:K27"/>
    <mergeCell ref="J23:K23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Q30"/>
  <sheetViews>
    <sheetView view="pageLayout" topLeftCell="A4" zoomScale="80" zoomScalePageLayoutView="80" workbookViewId="0">
      <selection activeCell="J9" sqref="J9"/>
    </sheetView>
  </sheetViews>
  <sheetFormatPr baseColWidth="10" defaultColWidth="11.42578125" defaultRowHeight="15" x14ac:dyDescent="0.25"/>
  <cols>
    <col min="1" max="1" width="13.28515625" bestFit="1" customWidth="1"/>
    <col min="2" max="2" width="11.140625" bestFit="1" customWidth="1"/>
    <col min="3" max="7" width="19.5703125" customWidth="1"/>
    <col min="8" max="8" width="17.28515625" customWidth="1"/>
    <col min="9" max="9" width="20.28515625" customWidth="1"/>
    <col min="10" max="10" width="10.42578125" customWidth="1"/>
    <col min="11" max="11" width="9.140625" customWidth="1"/>
    <col min="12" max="17" width="16.42578125" customWidth="1"/>
  </cols>
  <sheetData>
    <row r="1" spans="1:17" s="3" customFormat="1" ht="17.100000000000001" customHeight="1" x14ac:dyDescent="0.25">
      <c r="A1" s="99" t="str">
        <f>Accueil!A7</f>
        <v>AO-KOVALEX_2024</v>
      </c>
      <c r="B1" s="99"/>
      <c r="C1" s="99"/>
      <c r="D1" s="99"/>
      <c r="E1" s="99"/>
      <c r="F1" s="99"/>
      <c r="G1" s="99"/>
      <c r="H1" s="99"/>
      <c r="I1" s="99" t="str">
        <f>A1</f>
        <v>AO-KOVALEX_2024</v>
      </c>
      <c r="J1" s="99"/>
      <c r="K1" s="99"/>
      <c r="L1" s="99"/>
      <c r="M1" s="99"/>
      <c r="N1" s="99"/>
      <c r="O1" s="99"/>
      <c r="P1" s="99"/>
      <c r="Q1" s="99"/>
    </row>
    <row r="2" spans="1:17" s="3" customFormat="1" ht="17.100000000000001" customHeight="1" x14ac:dyDescent="0.25">
      <c r="A2" s="95" t="s">
        <v>38</v>
      </c>
      <c r="B2" s="95"/>
      <c r="C2" s="95"/>
      <c r="D2" s="95"/>
      <c r="E2" s="95"/>
      <c r="F2" s="95"/>
      <c r="G2" s="95"/>
      <c r="H2" s="95"/>
      <c r="I2" s="95" t="s">
        <v>39</v>
      </c>
      <c r="J2" s="95"/>
      <c r="K2" s="95"/>
      <c r="L2" s="95"/>
      <c r="M2" s="95"/>
      <c r="N2" s="95"/>
      <c r="O2" s="95"/>
      <c r="P2" s="95"/>
      <c r="Q2" s="95"/>
    </row>
    <row r="3" spans="1:17" s="3" customFormat="1" ht="17.100000000000001" customHeight="1" thickBot="1" x14ac:dyDescent="0.3"/>
    <row r="4" spans="1:17" s="3" customFormat="1" ht="36.75" customHeight="1" thickBot="1" x14ac:dyDescent="0.3">
      <c r="A4" s="40" t="s">
        <v>61</v>
      </c>
      <c r="B4" s="4" t="s">
        <v>40</v>
      </c>
      <c r="C4" s="123" t="s">
        <v>62</v>
      </c>
      <c r="D4" s="124"/>
      <c r="E4" s="124"/>
      <c r="F4" s="124"/>
      <c r="G4" s="124"/>
      <c r="H4" s="125"/>
      <c r="I4" s="40" t="s">
        <v>61</v>
      </c>
      <c r="J4" s="87" t="s">
        <v>40</v>
      </c>
      <c r="K4" s="89"/>
      <c r="L4" s="123" t="s">
        <v>62</v>
      </c>
      <c r="M4" s="124"/>
      <c r="N4" s="124"/>
      <c r="O4" s="124"/>
      <c r="P4" s="124"/>
      <c r="Q4" s="125"/>
    </row>
    <row r="5" spans="1:17" s="3" customFormat="1" ht="36.75" customHeight="1" x14ac:dyDescent="0.25">
      <c r="A5" s="6"/>
      <c r="B5" s="6"/>
      <c r="C5" s="6"/>
      <c r="I5" s="6"/>
      <c r="J5" s="6"/>
      <c r="K5" s="6"/>
      <c r="L5" s="6"/>
    </row>
    <row r="6" spans="1:17" s="3" customFormat="1" ht="36.75" customHeight="1" x14ac:dyDescent="0.25">
      <c r="A6" s="100" t="s">
        <v>42</v>
      </c>
      <c r="B6" s="100"/>
      <c r="C6" s="100"/>
      <c r="D6" s="100"/>
      <c r="E6" s="100"/>
      <c r="F6" s="100"/>
      <c r="G6" s="100"/>
      <c r="H6" s="100"/>
      <c r="I6" s="100" t="s">
        <v>43</v>
      </c>
      <c r="J6" s="100"/>
      <c r="K6" s="100"/>
      <c r="L6" s="100"/>
      <c r="M6" s="100"/>
      <c r="N6" s="100"/>
      <c r="O6" s="100"/>
      <c r="P6" s="100"/>
      <c r="Q6" s="100"/>
    </row>
    <row r="7" spans="1:17" s="3" customFormat="1" ht="36.75" customHeight="1" x14ac:dyDescent="0.25">
      <c r="A7" s="126" t="s">
        <v>55</v>
      </c>
      <c r="B7" s="126"/>
      <c r="C7" s="9" t="s">
        <v>45</v>
      </c>
      <c r="D7" s="9" t="str">
        <f>Accueil!$B$19</f>
        <v>-</v>
      </c>
      <c r="E7" s="9" t="str">
        <f>Accueil!$C$19</f>
        <v>-</v>
      </c>
      <c r="F7" s="9" t="str">
        <f>Accueil!$D$19</f>
        <v>LOA 12 Trimestres</v>
      </c>
      <c r="G7" s="9" t="str">
        <f>Accueil!$E$19</f>
        <v>LOA 16 Trimestres</v>
      </c>
      <c r="H7" s="9" t="str">
        <f>Accueil!$F$19</f>
        <v>LOA 20 Trimestres</v>
      </c>
      <c r="I7" s="9" t="s">
        <v>46</v>
      </c>
      <c r="J7" s="9" t="s">
        <v>47</v>
      </c>
      <c r="K7" s="9" t="s">
        <v>63</v>
      </c>
      <c r="L7" s="9" t="s">
        <v>45</v>
      </c>
      <c r="M7" s="9" t="str">
        <f>Accueil!$B$19</f>
        <v>-</v>
      </c>
      <c r="N7" s="9" t="str">
        <f>Accueil!$C$19</f>
        <v>-</v>
      </c>
      <c r="O7" s="9" t="str">
        <f>Accueil!$D$19</f>
        <v>LOA 12 Trimestres</v>
      </c>
      <c r="P7" s="9" t="str">
        <f>Accueil!$E$19</f>
        <v>LOA 16 Trimestres</v>
      </c>
      <c r="Q7" s="9" t="str">
        <f>Accueil!$F$19</f>
        <v>LOA 20 Trimestres</v>
      </c>
    </row>
    <row r="8" spans="1:17" s="3" customFormat="1" ht="51" customHeight="1" x14ac:dyDescent="0.25">
      <c r="A8" s="129" t="s">
        <v>61</v>
      </c>
      <c r="B8" s="129"/>
      <c r="C8" s="1"/>
      <c r="D8" s="1"/>
      <c r="E8" s="1"/>
      <c r="F8" s="1"/>
      <c r="G8" s="1"/>
      <c r="H8" s="1"/>
      <c r="I8" s="1" t="s">
        <v>61</v>
      </c>
      <c r="J8" s="1">
        <v>3</v>
      </c>
      <c r="K8" s="1" t="s">
        <v>64</v>
      </c>
      <c r="L8" s="1"/>
      <c r="M8" s="1"/>
      <c r="N8" s="1"/>
      <c r="O8" s="1"/>
      <c r="P8" s="1"/>
      <c r="Q8" s="1"/>
    </row>
    <row r="9" spans="1:17" s="3" customFormat="1" ht="51" customHeight="1" x14ac:dyDescent="0.25">
      <c r="A9" s="130" t="s">
        <v>65</v>
      </c>
      <c r="B9" s="130"/>
      <c r="C9" s="4"/>
      <c r="D9" s="4"/>
      <c r="E9" s="4"/>
      <c r="F9" s="4"/>
      <c r="G9" s="4"/>
      <c r="H9" s="4"/>
      <c r="I9" s="28" t="s">
        <v>66</v>
      </c>
      <c r="J9" s="1">
        <v>6</v>
      </c>
      <c r="K9" s="1" t="s">
        <v>64</v>
      </c>
      <c r="L9" s="1"/>
      <c r="M9" s="1"/>
      <c r="N9" s="1"/>
      <c r="O9" s="1"/>
      <c r="P9" s="1"/>
      <c r="Q9" s="1"/>
    </row>
    <row r="10" spans="1:17" s="3" customFormat="1" ht="51" customHeight="1" x14ac:dyDescent="0.25">
      <c r="A10" s="130" t="s">
        <v>67</v>
      </c>
      <c r="B10" s="130"/>
      <c r="C10" s="4"/>
      <c r="D10" s="4"/>
      <c r="E10" s="4"/>
      <c r="F10" s="4"/>
      <c r="G10" s="4"/>
      <c r="H10" s="4"/>
      <c r="I10" s="28" t="s">
        <v>68</v>
      </c>
      <c r="J10" s="1">
        <v>6</v>
      </c>
      <c r="K10" s="1" t="s">
        <v>64</v>
      </c>
      <c r="L10" s="1"/>
      <c r="M10" s="1"/>
      <c r="N10" s="1"/>
      <c r="O10" s="1"/>
      <c r="P10" s="1"/>
      <c r="Q10" s="1"/>
    </row>
    <row r="11" spans="1:17" s="3" customFormat="1" ht="28.35" customHeight="1" x14ac:dyDescent="0.25">
      <c r="A11" s="37"/>
      <c r="B11" s="37"/>
      <c r="C11" s="37"/>
      <c r="D11" s="37"/>
      <c r="E11" s="37"/>
      <c r="F11" s="37"/>
      <c r="G11" s="37"/>
      <c r="H11" s="37"/>
      <c r="I11" s="105" t="s">
        <v>49</v>
      </c>
      <c r="J11" s="112"/>
      <c r="K11" s="106"/>
      <c r="L11" s="1"/>
      <c r="M11" s="10"/>
      <c r="N11" s="10"/>
      <c r="O11" s="10"/>
      <c r="P11" s="10"/>
      <c r="Q11" s="10"/>
    </row>
    <row r="12" spans="1:17" s="3" customFormat="1" ht="28.35" customHeight="1" x14ac:dyDescent="0.25">
      <c r="A12" s="39"/>
      <c r="B12" s="39"/>
      <c r="C12" s="39"/>
      <c r="D12" s="39"/>
      <c r="E12" s="39"/>
      <c r="F12" s="39"/>
      <c r="G12" s="39"/>
      <c r="H12" s="39"/>
      <c r="I12" s="105" t="str">
        <f>IF(Accueil!$B$18="Oui","SOMME DES LOYERS LOA 4 T","-")</f>
        <v>-</v>
      </c>
      <c r="J12" s="112"/>
      <c r="K12" s="106"/>
      <c r="L12" s="10"/>
      <c r="M12" s="1"/>
      <c r="N12" s="10"/>
      <c r="O12" s="10"/>
      <c r="P12" s="10"/>
      <c r="Q12" s="10"/>
    </row>
    <row r="13" spans="1:17" s="3" customFormat="1" ht="28.35" customHeight="1" x14ac:dyDescent="0.25">
      <c r="A13" s="131"/>
      <c r="B13" s="131"/>
      <c r="C13" s="39"/>
      <c r="D13" s="39"/>
      <c r="E13" s="39"/>
      <c r="F13" s="39"/>
      <c r="G13" s="39"/>
      <c r="H13" s="39"/>
      <c r="I13" s="105" t="str">
        <f>IF(Accueil!$C$18="Oui","SOMME DES LOYERS LOA 8 T","-")</f>
        <v>-</v>
      </c>
      <c r="J13" s="112"/>
      <c r="K13" s="106"/>
      <c r="L13" s="10"/>
      <c r="M13" s="10"/>
      <c r="N13" s="1"/>
      <c r="O13" s="10"/>
      <c r="P13" s="10"/>
      <c r="Q13" s="10"/>
    </row>
    <row r="14" spans="1:17" s="3" customFormat="1" ht="28.35" customHeight="1" x14ac:dyDescent="0.25">
      <c r="A14" s="127"/>
      <c r="B14" s="127"/>
      <c r="C14" s="39"/>
      <c r="D14" s="39"/>
      <c r="E14" s="39"/>
      <c r="F14" s="39"/>
      <c r="G14" s="39"/>
      <c r="H14" s="39"/>
      <c r="I14" s="105" t="str">
        <f>IF(Accueil!$D$18="Oui","SOMME DES LOYERS LOA 12 T","-")</f>
        <v>SOMME DES LOYERS LOA 12 T</v>
      </c>
      <c r="J14" s="112"/>
      <c r="K14" s="106"/>
      <c r="L14" s="10"/>
      <c r="M14" s="10"/>
      <c r="N14" s="10"/>
      <c r="O14" s="1"/>
      <c r="P14" s="10"/>
      <c r="Q14" s="10"/>
    </row>
    <row r="15" spans="1:17" s="3" customFormat="1" ht="28.35" customHeight="1" x14ac:dyDescent="0.25">
      <c r="A15" s="127"/>
      <c r="B15" s="127"/>
      <c r="C15" s="39"/>
      <c r="D15" s="39"/>
      <c r="E15" s="39"/>
      <c r="F15" s="39"/>
      <c r="G15" s="39"/>
      <c r="H15" s="39"/>
      <c r="I15" s="105" t="str">
        <f>IF(Accueil!$E$18="Oui","SOMME DES LOYERS LOA 16 T","-")</f>
        <v>SOMME DES LOYERS LOA 16 T</v>
      </c>
      <c r="J15" s="112"/>
      <c r="K15" s="106"/>
      <c r="L15" s="10"/>
      <c r="M15" s="10"/>
      <c r="N15" s="10"/>
      <c r="O15" s="10"/>
      <c r="P15" s="11"/>
      <c r="Q15" s="10"/>
    </row>
    <row r="16" spans="1:17" s="3" customFormat="1" ht="28.35" customHeight="1" x14ac:dyDescent="0.25">
      <c r="A16" s="127"/>
      <c r="B16" s="127"/>
      <c r="C16" s="39"/>
      <c r="D16" s="39"/>
      <c r="E16" s="39"/>
      <c r="F16" s="39"/>
      <c r="G16" s="39"/>
      <c r="H16" s="39"/>
      <c r="I16" s="105" t="str">
        <f>IF(Accueil!$F$18="Oui","SOMME DES LOYERS LOA 20 T","-")</f>
        <v>SOMME DES LOYERS LOA 20 T</v>
      </c>
      <c r="J16" s="112"/>
      <c r="K16" s="106"/>
      <c r="L16" s="10"/>
      <c r="M16" s="10"/>
      <c r="N16" s="10"/>
      <c r="O16" s="10"/>
      <c r="P16" s="10"/>
      <c r="Q16" s="1"/>
    </row>
    <row r="17" spans="1:17" s="3" customFormat="1" ht="17.100000000000001" customHeight="1" x14ac:dyDescent="0.25">
      <c r="A17" s="127"/>
      <c r="B17" s="127"/>
      <c r="C17" s="39"/>
      <c r="D17" s="39"/>
      <c r="E17" s="39"/>
      <c r="F17" s="39"/>
      <c r="G17" s="39"/>
      <c r="H17" s="39"/>
    </row>
    <row r="18" spans="1:17" s="3" customFormat="1" ht="17.100000000000001" customHeight="1" x14ac:dyDescent="0.25">
      <c r="A18" s="128"/>
      <c r="B18" s="128"/>
      <c r="C18" s="39"/>
      <c r="D18" s="39"/>
      <c r="E18" s="39"/>
      <c r="F18" s="39"/>
      <c r="G18" s="39"/>
      <c r="H18" s="39"/>
    </row>
    <row r="19" spans="1:17" s="3" customFormat="1" ht="17.100000000000001" customHeight="1" x14ac:dyDescent="0.25"/>
    <row r="20" spans="1:17" s="3" customFormat="1" ht="17.100000000000001" customHeight="1" x14ac:dyDescent="0.25"/>
    <row r="21" spans="1:17" s="3" customFormat="1" ht="17.100000000000001" customHeight="1" x14ac:dyDescent="0.25"/>
    <row r="22" spans="1:17" s="3" customFormat="1" ht="17.100000000000001" customHeight="1" x14ac:dyDescent="0.25"/>
    <row r="23" spans="1:17" s="3" customFormat="1" ht="17.100000000000001" customHeight="1" x14ac:dyDescent="0.25"/>
    <row r="24" spans="1:17" s="3" customFormat="1" ht="17.100000000000001" customHeight="1" x14ac:dyDescent="0.25"/>
    <row r="25" spans="1:17" s="3" customFormat="1" ht="17.100000000000001" customHeight="1" x14ac:dyDescent="0.25"/>
    <row r="26" spans="1:17" s="3" customFormat="1" ht="17.100000000000001" customHeight="1" x14ac:dyDescent="0.25"/>
    <row r="27" spans="1:17" s="3" customFormat="1" ht="17.100000000000001" customHeight="1" x14ac:dyDescent="0.25"/>
    <row r="28" spans="1:17" s="3" customFormat="1" ht="17.100000000000001" customHeight="1" x14ac:dyDescent="0.25"/>
    <row r="29" spans="1:17" s="3" customFormat="1" ht="17.100000000000001" customHeight="1" x14ac:dyDescent="0.25">
      <c r="I29"/>
      <c r="J29"/>
      <c r="K29"/>
      <c r="L29"/>
      <c r="M29"/>
      <c r="N29"/>
      <c r="O29"/>
      <c r="P29"/>
      <c r="Q29"/>
    </row>
    <row r="30" spans="1:17" s="3" customFormat="1" ht="17.100000000000001" customHeight="1" x14ac:dyDescent="0.25">
      <c r="I30"/>
      <c r="J30"/>
      <c r="K30"/>
      <c r="L30"/>
      <c r="M30"/>
      <c r="N30"/>
      <c r="O30"/>
      <c r="P30"/>
      <c r="Q30"/>
    </row>
  </sheetData>
  <mergeCells count="25">
    <mergeCell ref="I1:Q1"/>
    <mergeCell ref="I2:Q2"/>
    <mergeCell ref="L4:Q4"/>
    <mergeCell ref="J4:K4"/>
    <mergeCell ref="I12:K12"/>
    <mergeCell ref="A15:B15"/>
    <mergeCell ref="A16:B16"/>
    <mergeCell ref="A17:B17"/>
    <mergeCell ref="A18:B18"/>
    <mergeCell ref="I6:Q6"/>
    <mergeCell ref="I11:K11"/>
    <mergeCell ref="I13:K13"/>
    <mergeCell ref="I14:K14"/>
    <mergeCell ref="I15:K15"/>
    <mergeCell ref="I16:K16"/>
    <mergeCell ref="A8:B8"/>
    <mergeCell ref="A9:B9"/>
    <mergeCell ref="A13:B13"/>
    <mergeCell ref="A10:B10"/>
    <mergeCell ref="A14:B14"/>
    <mergeCell ref="A1:H1"/>
    <mergeCell ref="A2:H2"/>
    <mergeCell ref="C4:H4"/>
    <mergeCell ref="A6:H6"/>
    <mergeCell ref="A7:B7"/>
  </mergeCells>
  <phoneticPr fontId="13" type="noConversion"/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Q34"/>
  <sheetViews>
    <sheetView view="pageLayout" topLeftCell="E1" zoomScale="90" zoomScalePageLayoutView="90" workbookViewId="0">
      <selection activeCell="L15" sqref="L15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  <col min="9" max="9" width="12" customWidth="1"/>
    <col min="10" max="10" width="10" customWidth="1"/>
    <col min="11" max="11" width="10.7109375" customWidth="1"/>
    <col min="12" max="12" width="21" customWidth="1"/>
    <col min="13" max="13" width="21.28515625" customWidth="1"/>
    <col min="14" max="14" width="21.7109375" customWidth="1"/>
    <col min="15" max="15" width="22" customWidth="1"/>
    <col min="16" max="16" width="21.42578125" customWidth="1"/>
  </cols>
  <sheetData>
    <row r="1" spans="1:17" s="3" customFormat="1" ht="17.100000000000001" customHeight="1" x14ac:dyDescent="0.25">
      <c r="A1" s="99" t="str">
        <f>Accueil!A7</f>
        <v>AO-KOVALEX_2024</v>
      </c>
      <c r="B1" s="99"/>
      <c r="C1" s="99"/>
      <c r="D1" s="99"/>
      <c r="E1" s="99"/>
      <c r="F1" s="99"/>
      <c r="G1" s="99"/>
      <c r="H1" s="99"/>
      <c r="I1" s="99" t="str">
        <f>Accueil!A7</f>
        <v>AO-KOVALEX_2024</v>
      </c>
      <c r="J1" s="99"/>
      <c r="K1" s="99"/>
      <c r="L1" s="99"/>
      <c r="M1" s="99"/>
      <c r="N1" s="99"/>
      <c r="O1" s="99"/>
      <c r="P1" s="99"/>
    </row>
    <row r="2" spans="1:17" s="3" customFormat="1" ht="17.100000000000001" customHeight="1" x14ac:dyDescent="0.25">
      <c r="A2" s="95" t="s">
        <v>38</v>
      </c>
      <c r="B2" s="95"/>
      <c r="C2" s="95"/>
      <c r="D2" s="95"/>
      <c r="E2" s="95"/>
      <c r="F2" s="95"/>
      <c r="G2" s="95"/>
      <c r="H2" s="95"/>
      <c r="I2" s="95" t="s">
        <v>39</v>
      </c>
      <c r="J2" s="95"/>
      <c r="K2" s="95"/>
      <c r="L2" s="95"/>
      <c r="M2" s="95"/>
      <c r="N2" s="95"/>
      <c r="O2" s="95"/>
      <c r="P2" s="95"/>
      <c r="Q2" s="95"/>
    </row>
    <row r="3" spans="1:17" s="3" customFormat="1" ht="17.100000000000001" customHeight="1" x14ac:dyDescent="0.25"/>
    <row r="4" spans="1:17" s="3" customFormat="1" ht="17.100000000000001" customHeight="1" x14ac:dyDescent="0.25">
      <c r="A4" s="94" t="s">
        <v>69</v>
      </c>
      <c r="B4" s="95"/>
      <c r="C4" s="95"/>
      <c r="D4" s="95"/>
      <c r="E4" s="4" t="s">
        <v>40</v>
      </c>
      <c r="F4" s="129"/>
      <c r="G4" s="129"/>
      <c r="H4" s="129"/>
      <c r="I4" s="94" t="str">
        <f>+A4</f>
        <v>FORMATIONS</v>
      </c>
      <c r="J4" s="95"/>
      <c r="K4" s="95"/>
      <c r="L4" s="95"/>
      <c r="M4" s="4" t="s">
        <v>40</v>
      </c>
      <c r="N4" s="129"/>
      <c r="O4" s="129"/>
      <c r="P4" s="129"/>
    </row>
    <row r="5" spans="1:17" s="3" customFormat="1" ht="17.100000000000001" customHeight="1" x14ac:dyDescent="0.25">
      <c r="A5" s="5" t="s">
        <v>41</v>
      </c>
      <c r="B5" s="94" t="s">
        <v>69</v>
      </c>
      <c r="C5" s="95"/>
      <c r="D5" s="95"/>
      <c r="E5" s="95"/>
      <c r="F5" s="95"/>
      <c r="G5" s="95"/>
      <c r="H5" s="95"/>
      <c r="I5" s="5" t="s">
        <v>41</v>
      </c>
      <c r="J5" s="94" t="str">
        <f>+B5</f>
        <v>FORMATIONS</v>
      </c>
      <c r="K5" s="95"/>
      <c r="L5" s="95"/>
      <c r="M5" s="95"/>
      <c r="N5" s="95"/>
      <c r="O5" s="95"/>
      <c r="P5" s="95"/>
    </row>
    <row r="6" spans="1:17" s="3" customFormat="1" ht="17.100000000000001" customHeight="1" x14ac:dyDescent="0.25">
      <c r="A6" s="6"/>
      <c r="B6" s="6"/>
      <c r="C6" s="6"/>
      <c r="I6" s="6"/>
      <c r="J6" s="6"/>
      <c r="K6" s="6"/>
    </row>
    <row r="7" spans="1:17" s="3" customFormat="1" ht="17.100000000000001" customHeight="1" x14ac:dyDescent="0.25">
      <c r="A7" s="100" t="s">
        <v>70</v>
      </c>
      <c r="B7" s="100"/>
      <c r="C7" s="100"/>
      <c r="D7" s="100"/>
      <c r="E7" s="100"/>
      <c r="F7" s="100"/>
      <c r="G7" s="100"/>
      <c r="H7" s="100"/>
      <c r="I7" s="100" t="s">
        <v>71</v>
      </c>
      <c r="J7" s="100"/>
      <c r="K7" s="100"/>
      <c r="L7" s="100"/>
      <c r="M7" s="100"/>
      <c r="N7" s="100"/>
      <c r="O7" s="100"/>
      <c r="P7" s="100"/>
    </row>
    <row r="8" spans="1:17" s="3" customFormat="1" ht="28.5" customHeight="1" x14ac:dyDescent="0.25">
      <c r="A8" s="110" t="s">
        <v>55</v>
      </c>
      <c r="B8" s="135"/>
      <c r="C8" s="135"/>
      <c r="D8" s="111"/>
      <c r="E8" s="110" t="s">
        <v>114</v>
      </c>
      <c r="F8" s="135"/>
      <c r="G8" s="135"/>
      <c r="H8" s="111"/>
      <c r="I8" s="134" t="s">
        <v>46</v>
      </c>
      <c r="J8" s="134"/>
      <c r="K8" s="134"/>
      <c r="L8" s="38" t="s">
        <v>47</v>
      </c>
      <c r="M8" s="110" t="s">
        <v>72</v>
      </c>
      <c r="N8" s="135"/>
      <c r="O8" s="135"/>
      <c r="P8" s="111"/>
    </row>
    <row r="9" spans="1:17" s="3" customFormat="1" ht="17.100000000000001" customHeight="1" x14ac:dyDescent="0.25">
      <c r="A9" s="147" t="s">
        <v>73</v>
      </c>
      <c r="B9" s="148"/>
      <c r="C9" s="148"/>
      <c r="D9" s="149"/>
      <c r="E9" s="96"/>
      <c r="F9" s="97"/>
      <c r="G9" s="97"/>
      <c r="H9" s="98"/>
      <c r="I9" s="130" t="s">
        <v>73</v>
      </c>
      <c r="J9" s="130"/>
      <c r="K9" s="130"/>
      <c r="L9" s="142">
        <v>6</v>
      </c>
      <c r="M9" s="136">
        <f>+E9*L9</f>
        <v>0</v>
      </c>
      <c r="N9" s="137"/>
      <c r="O9" s="137"/>
      <c r="P9" s="138"/>
    </row>
    <row r="10" spans="1:17" s="3" customFormat="1" ht="17.100000000000001" customHeight="1" x14ac:dyDescent="0.25">
      <c r="A10" s="150"/>
      <c r="B10" s="151"/>
      <c r="C10" s="151"/>
      <c r="D10" s="152"/>
      <c r="E10" s="91"/>
      <c r="F10" s="92"/>
      <c r="G10" s="92"/>
      <c r="H10" s="93"/>
      <c r="I10" s="130"/>
      <c r="J10" s="130"/>
      <c r="K10" s="130"/>
      <c r="L10" s="143"/>
      <c r="M10" s="139"/>
      <c r="N10" s="140"/>
      <c r="O10" s="140"/>
      <c r="P10" s="141"/>
    </row>
    <row r="11" spans="1:17" s="3" customFormat="1" ht="17.100000000000001" customHeight="1" x14ac:dyDescent="0.25">
      <c r="A11" s="147" t="s">
        <v>74</v>
      </c>
      <c r="B11" s="148"/>
      <c r="C11" s="148"/>
      <c r="D11" s="149"/>
      <c r="E11" s="96"/>
      <c r="F11" s="97"/>
      <c r="G11" s="97"/>
      <c r="H11" s="98"/>
      <c r="I11" s="130" t="s">
        <v>74</v>
      </c>
      <c r="J11" s="130"/>
      <c r="K11" s="130"/>
      <c r="L11" s="142">
        <v>0</v>
      </c>
      <c r="M11" s="136">
        <f t="shared" ref="M11" si="0">+E11*L11</f>
        <v>0</v>
      </c>
      <c r="N11" s="137"/>
      <c r="O11" s="137"/>
      <c r="P11" s="138"/>
    </row>
    <row r="12" spans="1:17" s="3" customFormat="1" ht="17.100000000000001" customHeight="1" x14ac:dyDescent="0.25">
      <c r="A12" s="150"/>
      <c r="B12" s="151"/>
      <c r="C12" s="151"/>
      <c r="D12" s="152"/>
      <c r="E12" s="91"/>
      <c r="F12" s="92"/>
      <c r="G12" s="92"/>
      <c r="H12" s="93"/>
      <c r="I12" s="130"/>
      <c r="J12" s="130"/>
      <c r="K12" s="130"/>
      <c r="L12" s="143"/>
      <c r="M12" s="139"/>
      <c r="N12" s="140"/>
      <c r="O12" s="140"/>
      <c r="P12" s="141"/>
    </row>
    <row r="13" spans="1:17" s="3" customFormat="1" ht="17.100000000000001" customHeight="1" x14ac:dyDescent="0.25">
      <c r="A13" s="147" t="s">
        <v>75</v>
      </c>
      <c r="B13" s="148"/>
      <c r="C13" s="148"/>
      <c r="D13" s="149"/>
      <c r="E13" s="96"/>
      <c r="F13" s="97"/>
      <c r="G13" s="97"/>
      <c r="H13" s="98"/>
      <c r="I13" s="130" t="s">
        <v>75</v>
      </c>
      <c r="J13" s="130"/>
      <c r="K13" s="130"/>
      <c r="L13" s="142">
        <v>3</v>
      </c>
      <c r="M13" s="136">
        <f t="shared" ref="M13" si="1">+E13*L13</f>
        <v>0</v>
      </c>
      <c r="N13" s="137"/>
      <c r="O13" s="137"/>
      <c r="P13" s="138"/>
    </row>
    <row r="14" spans="1:17" s="3" customFormat="1" ht="17.100000000000001" customHeight="1" x14ac:dyDescent="0.25">
      <c r="A14" s="150"/>
      <c r="B14" s="151"/>
      <c r="C14" s="151"/>
      <c r="D14" s="152"/>
      <c r="E14" s="91"/>
      <c r="F14" s="92"/>
      <c r="G14" s="92"/>
      <c r="H14" s="93"/>
      <c r="I14" s="130"/>
      <c r="J14" s="130"/>
      <c r="K14" s="130"/>
      <c r="L14" s="143"/>
      <c r="M14" s="139"/>
      <c r="N14" s="140"/>
      <c r="O14" s="140"/>
      <c r="P14" s="141"/>
    </row>
    <row r="15" spans="1:17" s="3" customFormat="1" ht="15.75" customHeight="1" x14ac:dyDescent="0.25">
      <c r="A15" s="145"/>
      <c r="B15" s="145"/>
      <c r="C15" s="145"/>
      <c r="D15" s="29"/>
      <c r="E15" s="146"/>
      <c r="F15" s="146"/>
      <c r="G15" s="146"/>
      <c r="H15" s="146"/>
    </row>
    <row r="16" spans="1:17" s="3" customFormat="1" ht="16.5" customHeight="1" x14ac:dyDescent="0.25">
      <c r="A16" s="144"/>
      <c r="B16" s="144"/>
      <c r="C16" s="144"/>
      <c r="D16" s="2"/>
      <c r="E16" s="109"/>
      <c r="F16" s="109"/>
      <c r="G16" s="109"/>
      <c r="H16" s="109"/>
      <c r="I16" s="132" t="s">
        <v>49</v>
      </c>
      <c r="J16" s="132"/>
      <c r="K16" s="132"/>
      <c r="L16" s="129">
        <f>SUM(L9:L14)</f>
        <v>9</v>
      </c>
      <c r="M16" s="133">
        <f>SUM(M9:P14)</f>
        <v>0</v>
      </c>
      <c r="N16" s="129"/>
      <c r="O16" s="129"/>
      <c r="P16" s="129"/>
    </row>
    <row r="17" spans="1:16" s="3" customFormat="1" ht="17.100000000000001" customHeight="1" x14ac:dyDescent="0.25">
      <c r="A17" s="144"/>
      <c r="B17" s="144"/>
      <c r="C17" s="144"/>
      <c r="E17" s="109"/>
      <c r="F17" s="109"/>
      <c r="G17" s="109"/>
      <c r="H17" s="109"/>
      <c r="I17" s="132"/>
      <c r="J17" s="132"/>
      <c r="K17" s="132"/>
      <c r="L17" s="129"/>
      <c r="M17" s="129"/>
      <c r="N17" s="129"/>
      <c r="O17" s="129"/>
      <c r="P17" s="129"/>
    </row>
    <row r="18" spans="1:16" s="3" customFormat="1" ht="17.100000000000001" customHeight="1" x14ac:dyDescent="0.25">
      <c r="A18" s="107"/>
      <c r="B18" s="107"/>
      <c r="C18" s="107"/>
      <c r="D18" s="107"/>
      <c r="E18" s="109"/>
      <c r="F18" s="109"/>
      <c r="G18" s="109"/>
      <c r="H18" s="109"/>
    </row>
    <row r="19" spans="1:16" s="3" customFormat="1" ht="17.100000000000001" customHeight="1" x14ac:dyDescent="0.25"/>
    <row r="20" spans="1:16" s="3" customFormat="1" ht="17.100000000000001" customHeight="1" x14ac:dyDescent="0.25"/>
    <row r="21" spans="1:16" s="3" customFormat="1" ht="17.100000000000001" customHeight="1" x14ac:dyDescent="0.25"/>
    <row r="22" spans="1:16" s="3" customFormat="1" ht="17.100000000000001" customHeight="1" x14ac:dyDescent="0.25"/>
    <row r="23" spans="1:16" s="3" customFormat="1" ht="17.100000000000001" customHeight="1" x14ac:dyDescent="0.25"/>
    <row r="24" spans="1:16" s="3" customFormat="1" ht="17.100000000000001" customHeight="1" x14ac:dyDescent="0.25"/>
    <row r="25" spans="1:16" s="3" customFormat="1" ht="17.100000000000001" customHeight="1" x14ac:dyDescent="0.25"/>
    <row r="26" spans="1:16" s="3" customFormat="1" ht="17.100000000000001" customHeight="1" x14ac:dyDescent="0.25"/>
    <row r="27" spans="1:16" s="3" customFormat="1" ht="17.100000000000001" customHeight="1" x14ac:dyDescent="0.25"/>
    <row r="28" spans="1:16" s="3" customFormat="1" ht="17.100000000000001" customHeight="1" x14ac:dyDescent="0.25">
      <c r="I28"/>
      <c r="J28"/>
      <c r="K28"/>
      <c r="L28"/>
      <c r="M28"/>
      <c r="N28"/>
      <c r="O28"/>
      <c r="P28"/>
    </row>
    <row r="29" spans="1:16" s="3" customFormat="1" ht="17.100000000000001" customHeight="1" x14ac:dyDescent="0.25">
      <c r="I29"/>
      <c r="J29"/>
      <c r="K29"/>
      <c r="L29"/>
      <c r="M29"/>
      <c r="N29"/>
      <c r="O29"/>
      <c r="P29"/>
    </row>
    <row r="30" spans="1:16" s="3" customFormat="1" ht="17.100000000000001" customHeight="1" x14ac:dyDescent="0.25">
      <c r="I30"/>
      <c r="J30"/>
      <c r="K30"/>
      <c r="L30"/>
      <c r="M30"/>
      <c r="N30"/>
      <c r="O30"/>
      <c r="P30"/>
    </row>
    <row r="31" spans="1:16" s="3" customFormat="1" ht="17.100000000000001" customHeight="1" x14ac:dyDescent="0.25">
      <c r="I31"/>
      <c r="J31"/>
      <c r="K31"/>
      <c r="L31"/>
      <c r="M31"/>
      <c r="N31"/>
      <c r="O31"/>
      <c r="P31"/>
    </row>
    <row r="32" spans="1:16" s="3" customFormat="1" ht="17.100000000000001" customHeight="1" x14ac:dyDescent="0.25">
      <c r="I32"/>
      <c r="J32"/>
      <c r="K32"/>
      <c r="L32"/>
      <c r="M32"/>
      <c r="N32"/>
      <c r="O32"/>
      <c r="P32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</sheetData>
  <mergeCells count="46">
    <mergeCell ref="A18:D18"/>
    <mergeCell ref="E18:F18"/>
    <mergeCell ref="G18:H18"/>
    <mergeCell ref="I9:K10"/>
    <mergeCell ref="I11:K12"/>
    <mergeCell ref="I13:K14"/>
    <mergeCell ref="A15:C15"/>
    <mergeCell ref="E15:F15"/>
    <mergeCell ref="G15:H15"/>
    <mergeCell ref="A9:D10"/>
    <mergeCell ref="A11:D12"/>
    <mergeCell ref="A13:D14"/>
    <mergeCell ref="E9:H10"/>
    <mergeCell ref="E11:H12"/>
    <mergeCell ref="E13:H14"/>
    <mergeCell ref="A16:C16"/>
    <mergeCell ref="E16:F16"/>
    <mergeCell ref="G16:H16"/>
    <mergeCell ref="A17:C17"/>
    <mergeCell ref="E17:F17"/>
    <mergeCell ref="G17:H17"/>
    <mergeCell ref="A8:D8"/>
    <mergeCell ref="A1:H1"/>
    <mergeCell ref="A2:H2"/>
    <mergeCell ref="A4:D4"/>
    <mergeCell ref="F4:H4"/>
    <mergeCell ref="B5:H5"/>
    <mergeCell ref="E8:H8"/>
    <mergeCell ref="A7:H7"/>
    <mergeCell ref="I1:P1"/>
    <mergeCell ref="I4:L4"/>
    <mergeCell ref="N4:P4"/>
    <mergeCell ref="J5:P5"/>
    <mergeCell ref="I2:Q2"/>
    <mergeCell ref="I16:K17"/>
    <mergeCell ref="L16:L17"/>
    <mergeCell ref="M16:P17"/>
    <mergeCell ref="I7:P7"/>
    <mergeCell ref="I8:K8"/>
    <mergeCell ref="M8:P8"/>
    <mergeCell ref="M9:P10"/>
    <mergeCell ref="M11:P12"/>
    <mergeCell ref="M13:P14"/>
    <mergeCell ref="L9:L10"/>
    <mergeCell ref="L11:L12"/>
    <mergeCell ref="L13:L14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E9193-9A37-4A45-A80E-A33E1D9156D4}">
  <dimension ref="A1:Q34"/>
  <sheetViews>
    <sheetView view="pageLayout" topLeftCell="G4" zoomScale="90" zoomScalePageLayoutView="90" workbookViewId="0">
      <selection activeCell="L17" sqref="L17"/>
    </sheetView>
  </sheetViews>
  <sheetFormatPr baseColWidth="10" defaultColWidth="11.42578125" defaultRowHeight="15" x14ac:dyDescent="0.25"/>
  <cols>
    <col min="1" max="1" width="12" customWidth="1"/>
    <col min="2" max="2" width="10" customWidth="1"/>
    <col min="3" max="3" width="10.7109375" customWidth="1"/>
    <col min="4" max="4" width="21" customWidth="1"/>
    <col min="5" max="5" width="21.28515625" customWidth="1"/>
    <col min="6" max="6" width="21.7109375" customWidth="1"/>
    <col min="7" max="7" width="22" customWidth="1"/>
    <col min="8" max="8" width="21.42578125" customWidth="1"/>
    <col min="9" max="9" width="12" customWidth="1"/>
    <col min="10" max="10" width="10" customWidth="1"/>
    <col min="11" max="11" width="10.7109375" customWidth="1"/>
    <col min="12" max="12" width="21" customWidth="1"/>
    <col min="13" max="13" width="21.28515625" customWidth="1"/>
    <col min="14" max="14" width="21.7109375" customWidth="1"/>
    <col min="15" max="15" width="22" customWidth="1"/>
    <col min="16" max="16" width="21.42578125" customWidth="1"/>
  </cols>
  <sheetData>
    <row r="1" spans="1:17" s="3" customFormat="1" ht="17.100000000000001" customHeight="1" x14ac:dyDescent="0.25">
      <c r="A1" s="99" t="str">
        <f>Accueil!A7</f>
        <v>AO-KOVALEX_2024</v>
      </c>
      <c r="B1" s="99"/>
      <c r="C1" s="99"/>
      <c r="D1" s="99"/>
      <c r="E1" s="99"/>
      <c r="F1" s="99"/>
      <c r="G1" s="99"/>
      <c r="H1" s="99"/>
      <c r="I1" s="99" t="str">
        <f>Accueil!A7</f>
        <v>AO-KOVALEX_2024</v>
      </c>
      <c r="J1" s="99"/>
      <c r="K1" s="99"/>
      <c r="L1" s="99"/>
      <c r="M1" s="99"/>
      <c r="N1" s="99"/>
      <c r="O1" s="99"/>
      <c r="P1" s="99"/>
    </row>
    <row r="2" spans="1:17" s="3" customFormat="1" ht="17.100000000000001" customHeight="1" x14ac:dyDescent="0.25">
      <c r="A2" s="95" t="s">
        <v>38</v>
      </c>
      <c r="B2" s="95"/>
      <c r="C2" s="95"/>
      <c r="D2" s="95"/>
      <c r="E2" s="95"/>
      <c r="F2" s="95"/>
      <c r="G2" s="95"/>
      <c r="H2" s="95"/>
      <c r="I2" s="95" t="s">
        <v>39</v>
      </c>
      <c r="J2" s="95"/>
      <c r="K2" s="95"/>
      <c r="L2" s="95"/>
      <c r="M2" s="95"/>
      <c r="N2" s="95"/>
      <c r="O2" s="95"/>
      <c r="P2" s="95"/>
      <c r="Q2" s="95"/>
    </row>
    <row r="3" spans="1:17" s="3" customFormat="1" ht="17.100000000000001" customHeight="1" x14ac:dyDescent="0.25"/>
    <row r="4" spans="1:17" s="3" customFormat="1" ht="17.100000000000001" customHeight="1" x14ac:dyDescent="0.25">
      <c r="A4" s="94" t="s">
        <v>76</v>
      </c>
      <c r="B4" s="95"/>
      <c r="C4" s="95"/>
      <c r="D4" s="95"/>
      <c r="E4" s="4" t="s">
        <v>40</v>
      </c>
      <c r="F4" s="129"/>
      <c r="G4" s="129"/>
      <c r="H4" s="129"/>
      <c r="I4" s="94" t="str">
        <f>+A4</f>
        <v>INSTALLATION - MISE EN SERVICE</v>
      </c>
      <c r="J4" s="95"/>
      <c r="K4" s="95"/>
      <c r="L4" s="95"/>
      <c r="M4" s="4" t="s">
        <v>40</v>
      </c>
      <c r="N4" s="129"/>
      <c r="O4" s="129"/>
      <c r="P4" s="129"/>
    </row>
    <row r="5" spans="1:17" s="3" customFormat="1" ht="17.100000000000001" customHeight="1" x14ac:dyDescent="0.25">
      <c r="A5" s="5" t="s">
        <v>41</v>
      </c>
      <c r="B5" s="94" t="str">
        <f>+A4</f>
        <v>INSTALLATION - MISE EN SERVICE</v>
      </c>
      <c r="C5" s="95"/>
      <c r="D5" s="95"/>
      <c r="E5" s="95"/>
      <c r="F5" s="95"/>
      <c r="G5" s="95"/>
      <c r="H5" s="95"/>
      <c r="I5" s="5" t="s">
        <v>41</v>
      </c>
      <c r="J5" s="94" t="str">
        <f>+B5</f>
        <v>INSTALLATION - MISE EN SERVICE</v>
      </c>
      <c r="K5" s="95"/>
      <c r="L5" s="95"/>
      <c r="M5" s="95"/>
      <c r="N5" s="95"/>
      <c r="O5" s="95"/>
      <c r="P5" s="95"/>
    </row>
    <row r="6" spans="1:17" s="3" customFormat="1" ht="17.100000000000001" customHeight="1" x14ac:dyDescent="0.25">
      <c r="A6" s="6"/>
      <c r="B6" s="6"/>
      <c r="C6" s="6"/>
      <c r="I6" s="6"/>
      <c r="J6" s="6"/>
      <c r="K6" s="6"/>
    </row>
    <row r="7" spans="1:17" s="3" customFormat="1" ht="17.100000000000001" customHeight="1" x14ac:dyDescent="0.25">
      <c r="A7" s="100" t="s">
        <v>70</v>
      </c>
      <c r="B7" s="100"/>
      <c r="C7" s="100"/>
      <c r="D7" s="100"/>
      <c r="E7" s="100"/>
      <c r="F7" s="100"/>
      <c r="G7" s="100"/>
      <c r="H7" s="100"/>
      <c r="I7" s="100" t="s">
        <v>71</v>
      </c>
      <c r="J7" s="100"/>
      <c r="K7" s="100"/>
      <c r="L7" s="100"/>
      <c r="M7" s="100"/>
      <c r="N7" s="100"/>
      <c r="O7" s="100"/>
      <c r="P7" s="100"/>
    </row>
    <row r="8" spans="1:17" s="3" customFormat="1" ht="28.5" customHeight="1" x14ac:dyDescent="0.25">
      <c r="A8" s="110" t="s">
        <v>77</v>
      </c>
      <c r="B8" s="135"/>
      <c r="C8" s="135"/>
      <c r="D8" s="111"/>
      <c r="E8" s="110" t="s">
        <v>96</v>
      </c>
      <c r="F8" s="135"/>
      <c r="G8" s="135"/>
      <c r="H8" s="111"/>
      <c r="I8" s="134" t="s">
        <v>78</v>
      </c>
      <c r="J8" s="134"/>
      <c r="K8" s="134"/>
      <c r="L8" s="38" t="s">
        <v>79</v>
      </c>
      <c r="M8" s="110" t="s">
        <v>72</v>
      </c>
      <c r="N8" s="135"/>
      <c r="O8" s="135"/>
      <c r="P8" s="111"/>
    </row>
    <row r="9" spans="1:17" s="3" customFormat="1" ht="17.100000000000001" customHeight="1" x14ac:dyDescent="0.25">
      <c r="A9" s="96" t="s">
        <v>80</v>
      </c>
      <c r="B9" s="97"/>
      <c r="C9" s="97"/>
      <c r="D9" s="98"/>
      <c r="E9" s="96"/>
      <c r="F9" s="97"/>
      <c r="G9" s="97"/>
      <c r="H9" s="98"/>
      <c r="I9" s="96" t="s">
        <v>80</v>
      </c>
      <c r="J9" s="97"/>
      <c r="K9" s="97"/>
      <c r="L9" s="129">
        <v>0</v>
      </c>
      <c r="M9" s="136">
        <f>E9*L9</f>
        <v>0</v>
      </c>
      <c r="N9" s="137"/>
      <c r="O9" s="137"/>
      <c r="P9" s="138"/>
    </row>
    <row r="10" spans="1:17" s="3" customFormat="1" ht="17.100000000000001" customHeight="1" x14ac:dyDescent="0.25">
      <c r="A10" s="91"/>
      <c r="B10" s="92"/>
      <c r="C10" s="92"/>
      <c r="D10" s="93"/>
      <c r="E10" s="91"/>
      <c r="F10" s="92"/>
      <c r="G10" s="92"/>
      <c r="H10" s="93"/>
      <c r="I10" s="91"/>
      <c r="J10" s="92"/>
      <c r="K10" s="92"/>
      <c r="L10" s="129"/>
      <c r="M10" s="139"/>
      <c r="N10" s="140"/>
      <c r="O10" s="140"/>
      <c r="P10" s="141"/>
    </row>
    <row r="11" spans="1:17" s="3" customFormat="1" ht="17.100000000000001" customHeight="1" x14ac:dyDescent="0.25">
      <c r="A11" s="96" t="s">
        <v>81</v>
      </c>
      <c r="B11" s="97"/>
      <c r="C11" s="97"/>
      <c r="D11" s="98"/>
      <c r="E11" s="96"/>
      <c r="F11" s="97"/>
      <c r="G11" s="97"/>
      <c r="H11" s="98"/>
      <c r="I11" s="96" t="s">
        <v>81</v>
      </c>
      <c r="J11" s="97"/>
      <c r="K11" s="97"/>
      <c r="L11" s="129">
        <v>2</v>
      </c>
      <c r="M11" s="136">
        <f t="shared" ref="M11" si="0">E11*L11</f>
        <v>0</v>
      </c>
      <c r="N11" s="137"/>
      <c r="O11" s="137"/>
      <c r="P11" s="138"/>
    </row>
    <row r="12" spans="1:17" s="3" customFormat="1" ht="17.100000000000001" customHeight="1" x14ac:dyDescent="0.25">
      <c r="A12" s="91"/>
      <c r="B12" s="92"/>
      <c r="C12" s="92"/>
      <c r="D12" s="93"/>
      <c r="E12" s="91"/>
      <c r="F12" s="92"/>
      <c r="G12" s="92"/>
      <c r="H12" s="93"/>
      <c r="I12" s="91"/>
      <c r="J12" s="92"/>
      <c r="K12" s="92"/>
      <c r="L12" s="129"/>
      <c r="M12" s="139"/>
      <c r="N12" s="140"/>
      <c r="O12" s="140"/>
      <c r="P12" s="141"/>
    </row>
    <row r="13" spans="1:17" s="3" customFormat="1" ht="17.100000000000001" customHeight="1" x14ac:dyDescent="0.25">
      <c r="A13" s="129" t="s">
        <v>82</v>
      </c>
      <c r="B13" s="129"/>
      <c r="C13" s="129"/>
      <c r="D13" s="129"/>
      <c r="E13" s="96"/>
      <c r="F13" s="97"/>
      <c r="G13" s="97"/>
      <c r="H13" s="98"/>
      <c r="I13" s="96" t="s">
        <v>82</v>
      </c>
      <c r="J13" s="97"/>
      <c r="K13" s="98"/>
      <c r="L13" s="153">
        <v>4</v>
      </c>
      <c r="M13" s="136">
        <f t="shared" ref="M13" si="1">E13*L13</f>
        <v>0</v>
      </c>
      <c r="N13" s="137"/>
      <c r="O13" s="137"/>
      <c r="P13" s="138"/>
    </row>
    <row r="14" spans="1:17" s="3" customFormat="1" ht="17.100000000000001" customHeight="1" x14ac:dyDescent="0.25">
      <c r="A14" s="129"/>
      <c r="B14" s="129"/>
      <c r="C14" s="129"/>
      <c r="D14" s="129"/>
      <c r="E14" s="91"/>
      <c r="F14" s="92"/>
      <c r="G14" s="92"/>
      <c r="H14" s="93"/>
      <c r="I14" s="91"/>
      <c r="J14" s="92"/>
      <c r="K14" s="93"/>
      <c r="L14" s="154"/>
      <c r="M14" s="139"/>
      <c r="N14" s="140"/>
      <c r="O14" s="140"/>
      <c r="P14" s="141"/>
    </row>
    <row r="15" spans="1:17" s="3" customFormat="1" ht="15.75" customHeight="1" x14ac:dyDescent="0.25">
      <c r="A15" s="129" t="s">
        <v>83</v>
      </c>
      <c r="B15" s="129"/>
      <c r="C15" s="129"/>
      <c r="D15" s="129"/>
      <c r="E15" s="96"/>
      <c r="F15" s="97"/>
      <c r="G15" s="97"/>
      <c r="H15" s="98"/>
      <c r="I15" s="96" t="s">
        <v>83</v>
      </c>
      <c r="J15" s="97"/>
      <c r="K15" s="98"/>
      <c r="L15" s="153">
        <v>0</v>
      </c>
      <c r="M15" s="136">
        <f t="shared" ref="M15" si="2">E15*L15</f>
        <v>0</v>
      </c>
      <c r="N15" s="137"/>
      <c r="O15" s="137"/>
      <c r="P15" s="138"/>
    </row>
    <row r="16" spans="1:17" s="3" customFormat="1" ht="16.5" customHeight="1" x14ac:dyDescent="0.25">
      <c r="A16" s="129"/>
      <c r="B16" s="129"/>
      <c r="C16" s="129"/>
      <c r="D16" s="129"/>
      <c r="E16" s="91"/>
      <c r="F16" s="92"/>
      <c r="G16" s="92"/>
      <c r="H16" s="93"/>
      <c r="I16" s="91"/>
      <c r="J16" s="92"/>
      <c r="K16" s="93"/>
      <c r="L16" s="154"/>
      <c r="M16" s="139"/>
      <c r="N16" s="140"/>
      <c r="O16" s="140"/>
      <c r="P16" s="141"/>
    </row>
    <row r="17" spans="1:16" s="3" customFormat="1" ht="17.100000000000001" customHeight="1" x14ac:dyDescent="0.25">
      <c r="A17" s="144"/>
      <c r="B17" s="144"/>
      <c r="C17" s="144"/>
      <c r="E17" s="109"/>
      <c r="F17" s="109"/>
      <c r="G17" s="109"/>
      <c r="H17" s="109"/>
    </row>
    <row r="18" spans="1:16" s="3" customFormat="1" ht="17.100000000000001" customHeight="1" x14ac:dyDescent="0.25">
      <c r="A18" s="155" t="s">
        <v>84</v>
      </c>
      <c r="B18" s="155"/>
      <c r="C18" s="155"/>
      <c r="D18" s="155"/>
      <c r="E18" s="155"/>
      <c r="F18" s="155"/>
      <c r="G18" s="155"/>
      <c r="H18" s="155"/>
      <c r="I18" s="132" t="s">
        <v>49</v>
      </c>
      <c r="J18" s="132"/>
      <c r="K18" s="132"/>
      <c r="L18" s="129">
        <f>SUM(L11:L16)</f>
        <v>6</v>
      </c>
      <c r="M18" s="133">
        <f>SUM(M9:P16)</f>
        <v>0</v>
      </c>
      <c r="N18" s="129"/>
      <c r="O18" s="129"/>
      <c r="P18" s="129"/>
    </row>
    <row r="19" spans="1:16" s="3" customFormat="1" ht="17.100000000000001" customHeight="1" x14ac:dyDescent="0.25">
      <c r="A19" s="155"/>
      <c r="B19" s="155"/>
      <c r="C19" s="155"/>
      <c r="D19" s="155"/>
      <c r="E19" s="155"/>
      <c r="F19" s="155"/>
      <c r="G19" s="155"/>
      <c r="H19" s="155"/>
      <c r="I19" s="132"/>
      <c r="J19" s="132"/>
      <c r="K19" s="132"/>
      <c r="L19" s="129"/>
      <c r="M19" s="129"/>
      <c r="N19" s="129"/>
      <c r="O19" s="129"/>
      <c r="P19" s="129"/>
    </row>
    <row r="20" spans="1:16" s="3" customFormat="1" ht="17.100000000000001" customHeight="1" x14ac:dyDescent="0.25"/>
    <row r="21" spans="1:16" s="3" customFormat="1" ht="17.100000000000001" customHeight="1" x14ac:dyDescent="0.25">
      <c r="A21" s="4" t="s">
        <v>41</v>
      </c>
      <c r="B21" s="108" t="s">
        <v>85</v>
      </c>
      <c r="C21" s="108"/>
      <c r="D21" s="108"/>
      <c r="E21" s="108"/>
      <c r="F21" s="108"/>
      <c r="G21" s="108"/>
      <c r="H21" s="108"/>
    </row>
    <row r="22" spans="1:16" s="3" customFormat="1" ht="17.100000000000001" customHeight="1" x14ac:dyDescent="0.25"/>
    <row r="23" spans="1:16" s="3" customFormat="1" ht="17.100000000000001" customHeight="1" x14ac:dyDescent="0.25">
      <c r="A23" s="100" t="s">
        <v>70</v>
      </c>
      <c r="B23" s="100"/>
      <c r="C23" s="100"/>
      <c r="D23" s="100"/>
      <c r="E23" s="100"/>
      <c r="F23" s="100"/>
      <c r="G23" s="100"/>
      <c r="H23" s="100"/>
    </row>
    <row r="24" spans="1:16" s="3" customFormat="1" ht="17.100000000000001" customHeight="1" x14ac:dyDescent="0.25">
      <c r="A24" s="110" t="s">
        <v>77</v>
      </c>
      <c r="B24" s="135"/>
      <c r="C24" s="135"/>
      <c r="D24" s="111"/>
      <c r="E24" s="110" t="s">
        <v>55</v>
      </c>
      <c r="F24" s="135"/>
      <c r="G24" s="135"/>
      <c r="H24" s="111"/>
    </row>
    <row r="25" spans="1:16" s="3" customFormat="1" ht="17.100000000000001" customHeight="1" x14ac:dyDescent="0.25">
      <c r="A25" s="96" t="s">
        <v>80</v>
      </c>
      <c r="B25" s="97"/>
      <c r="C25" s="97"/>
      <c r="D25" s="98"/>
      <c r="E25" s="96"/>
      <c r="F25" s="97"/>
      <c r="G25" s="97"/>
      <c r="H25" s="98"/>
    </row>
    <row r="26" spans="1:16" s="3" customFormat="1" ht="17.100000000000001" customHeight="1" x14ac:dyDescent="0.25">
      <c r="A26" s="91"/>
      <c r="B26" s="92"/>
      <c r="C26" s="92"/>
      <c r="D26" s="93"/>
      <c r="E26" s="91"/>
      <c r="F26" s="92"/>
      <c r="G26" s="92"/>
      <c r="H26" s="93"/>
    </row>
    <row r="27" spans="1:16" s="3" customFormat="1" ht="17.100000000000001" customHeight="1" x14ac:dyDescent="0.25">
      <c r="A27" s="96" t="s">
        <v>81</v>
      </c>
      <c r="B27" s="97"/>
      <c r="C27" s="97"/>
      <c r="D27" s="98"/>
      <c r="E27" s="96"/>
      <c r="F27" s="97"/>
      <c r="G27" s="97"/>
      <c r="H27" s="98"/>
    </row>
    <row r="28" spans="1:16" s="3" customFormat="1" ht="17.100000000000001" customHeight="1" x14ac:dyDescent="0.25">
      <c r="A28" s="91"/>
      <c r="B28" s="92"/>
      <c r="C28" s="92"/>
      <c r="D28" s="93"/>
      <c r="E28" s="91"/>
      <c r="F28" s="92"/>
      <c r="G28" s="92"/>
      <c r="H28" s="93"/>
      <c r="I28"/>
      <c r="J28"/>
      <c r="K28"/>
      <c r="L28"/>
      <c r="M28"/>
      <c r="N28"/>
      <c r="O28"/>
      <c r="P28"/>
    </row>
    <row r="29" spans="1:16" s="3" customFormat="1" ht="17.100000000000001" customHeight="1" x14ac:dyDescent="0.25">
      <c r="A29" s="129" t="s">
        <v>82</v>
      </c>
      <c r="B29" s="129"/>
      <c r="C29" s="129"/>
      <c r="D29" s="129"/>
      <c r="E29" s="96"/>
      <c r="F29" s="97"/>
      <c r="G29" s="97"/>
      <c r="H29" s="98"/>
      <c r="I29"/>
      <c r="J29"/>
      <c r="K29"/>
      <c r="L29"/>
      <c r="M29"/>
      <c r="N29"/>
      <c r="O29"/>
      <c r="P29"/>
    </row>
    <row r="30" spans="1:16" s="3" customFormat="1" ht="17.100000000000001" customHeight="1" x14ac:dyDescent="0.25">
      <c r="A30" s="129"/>
      <c r="B30" s="129"/>
      <c r="C30" s="129"/>
      <c r="D30" s="129"/>
      <c r="E30" s="91"/>
      <c r="F30" s="92"/>
      <c r="G30" s="92"/>
      <c r="H30" s="93"/>
      <c r="I30"/>
      <c r="J30"/>
      <c r="K30"/>
      <c r="L30"/>
      <c r="M30"/>
      <c r="N30"/>
      <c r="O30"/>
      <c r="P30"/>
    </row>
    <row r="31" spans="1:16" s="3" customFormat="1" ht="17.100000000000001" customHeight="1" x14ac:dyDescent="0.25">
      <c r="A31" s="129" t="s">
        <v>83</v>
      </c>
      <c r="B31" s="129"/>
      <c r="C31" s="129"/>
      <c r="D31" s="129"/>
      <c r="E31" s="96"/>
      <c r="F31" s="97"/>
      <c r="G31" s="97"/>
      <c r="H31" s="98"/>
      <c r="I31"/>
      <c r="J31"/>
      <c r="K31"/>
      <c r="L31"/>
      <c r="M31"/>
      <c r="N31"/>
      <c r="O31"/>
      <c r="P31"/>
    </row>
    <row r="32" spans="1:16" s="3" customFormat="1" ht="17.100000000000001" customHeight="1" x14ac:dyDescent="0.25">
      <c r="A32" s="129"/>
      <c r="B32" s="129"/>
      <c r="C32" s="129"/>
      <c r="D32" s="129"/>
      <c r="E32" s="91"/>
      <c r="F32" s="92"/>
      <c r="G32" s="92"/>
      <c r="H32" s="93"/>
      <c r="I32"/>
      <c r="J32"/>
      <c r="K32"/>
      <c r="L32"/>
      <c r="M32"/>
      <c r="N32"/>
      <c r="O32"/>
      <c r="P32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</sheetData>
  <mergeCells count="55">
    <mergeCell ref="M13:P14"/>
    <mergeCell ref="M15:P16"/>
    <mergeCell ref="A31:D32"/>
    <mergeCell ref="A27:D28"/>
    <mergeCell ref="A29:D30"/>
    <mergeCell ref="E27:H28"/>
    <mergeCell ref="E29:H30"/>
    <mergeCell ref="E31:H32"/>
    <mergeCell ref="A17:C17"/>
    <mergeCell ref="E17:F17"/>
    <mergeCell ref="G17:H17"/>
    <mergeCell ref="A25:D26"/>
    <mergeCell ref="B21:H21"/>
    <mergeCell ref="A18:H19"/>
    <mergeCell ref="A23:H23"/>
    <mergeCell ref="A24:D24"/>
    <mergeCell ref="E25:H26"/>
    <mergeCell ref="E24:H24"/>
    <mergeCell ref="A13:D14"/>
    <mergeCell ref="I13:K14"/>
    <mergeCell ref="L13:L14"/>
    <mergeCell ref="A15:D16"/>
    <mergeCell ref="L15:L16"/>
    <mergeCell ref="I15:K16"/>
    <mergeCell ref="E13:H14"/>
    <mergeCell ref="E15:H16"/>
    <mergeCell ref="I18:K19"/>
    <mergeCell ref="L18:L19"/>
    <mergeCell ref="M8:P8"/>
    <mergeCell ref="A11:D12"/>
    <mergeCell ref="I11:K12"/>
    <mergeCell ref="L11:L12"/>
    <mergeCell ref="A9:D10"/>
    <mergeCell ref="I9:K10"/>
    <mergeCell ref="L9:L10"/>
    <mergeCell ref="E9:H10"/>
    <mergeCell ref="E11:H12"/>
    <mergeCell ref="M9:P10"/>
    <mergeCell ref="M11:P12"/>
    <mergeCell ref="M18:P19"/>
    <mergeCell ref="A1:H1"/>
    <mergeCell ref="I1:P1"/>
    <mergeCell ref="A2:H2"/>
    <mergeCell ref="I2:Q2"/>
    <mergeCell ref="A4:D4"/>
    <mergeCell ref="F4:H4"/>
    <mergeCell ref="I4:L4"/>
    <mergeCell ref="N4:P4"/>
    <mergeCell ref="B5:H5"/>
    <mergeCell ref="J5:P5"/>
    <mergeCell ref="A7:H7"/>
    <mergeCell ref="I7:P7"/>
    <mergeCell ref="A8:D8"/>
    <mergeCell ref="I8:K8"/>
    <mergeCell ref="E8:H8"/>
  </mergeCells>
  <pageMargins left="0.43307086614173229" right="0.23622047244094488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9B1C308A96CE4F8B73808214B28AEF" ma:contentTypeVersion="2" ma:contentTypeDescription="Crée un document." ma:contentTypeScope="" ma:versionID="5dd217a326fd2a8b578e9ecb8e838020">
  <xsd:schema xmlns:xsd="http://www.w3.org/2001/XMLSchema" xmlns:xs="http://www.w3.org/2001/XMLSchema" xmlns:p="http://schemas.microsoft.com/office/2006/metadata/properties" xmlns:ns2="07e58e2e-e160-4e2f-bf7c-c6c88e2bf7af" targetNamespace="http://schemas.microsoft.com/office/2006/metadata/properties" ma:root="true" ma:fieldsID="8c4b455ce3034037964bbd2dce27f9cb" ns2:_="">
    <xsd:import namespace="07e58e2e-e160-4e2f-bf7c-c6c88e2bf7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e58e2e-e160-4e2f-bf7c-c6c88e2bf7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A6C782-74D5-4C07-8D68-A56D6C2B7735}">
  <ds:schemaRefs>
    <ds:schemaRef ds:uri="http://purl.org/dc/terms/"/>
    <ds:schemaRef ds:uri="http://schemas.microsoft.com/office/infopath/2007/PartnerControls"/>
    <ds:schemaRef ds:uri="http://purl.org/dc/dcmitype/"/>
    <ds:schemaRef ds:uri="http://www.w3.org/XML/1998/namespace"/>
    <ds:schemaRef ds:uri="07e58e2e-e160-4e2f-bf7c-c6c88e2bf7af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DD1F252-8EB7-468E-9363-7EBB3325B3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e58e2e-e160-4e2f-bf7c-c6c88e2bf7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2B632C-9024-4342-85D5-39A579AA7F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9</vt:i4>
      </vt:variant>
    </vt:vector>
  </HeadingPairs>
  <TitlesOfParts>
    <vt:vector size="20" baseType="lpstr">
      <vt:lpstr>Accueil</vt:lpstr>
      <vt:lpstr>Options</vt:lpstr>
      <vt:lpstr>1.MFP Déptal A4 CL 30 ppm</vt:lpstr>
      <vt:lpstr>2.MFP Déptal A4 CL 45 ppm</vt:lpstr>
      <vt:lpstr>3.MFP Déptal A3 CL 30 ppm</vt:lpstr>
      <vt:lpstr>4.MFP Déptal A3 CL 35 ppm</vt:lpstr>
      <vt:lpstr>Logiciel supervision-compteurs</vt:lpstr>
      <vt:lpstr>Formations</vt:lpstr>
      <vt:lpstr>Livraison-Installation</vt:lpstr>
      <vt:lpstr>Reprise des équipements</vt:lpstr>
      <vt:lpstr>Maintenance</vt:lpstr>
      <vt:lpstr>'1.MFP Déptal A4 CL 30 ppm'!Print_Area</vt:lpstr>
      <vt:lpstr>'2.MFP Déptal A4 CL 45 ppm'!Print_Area</vt:lpstr>
      <vt:lpstr>'3.MFP Déptal A3 CL 30 ppm'!Print_Area</vt:lpstr>
      <vt:lpstr>'4.MFP Déptal A3 CL 35 ppm'!Print_Area</vt:lpstr>
      <vt:lpstr>Formations!Print_Area</vt:lpstr>
      <vt:lpstr>'Livraison-Installation'!Print_Area</vt:lpstr>
      <vt:lpstr>Maintenance!Print_Area</vt:lpstr>
      <vt:lpstr>Options!Print_Area</vt:lpstr>
      <vt:lpstr>'Reprise des équipements'!Print_Area</vt:lpstr>
    </vt:vector>
  </TitlesOfParts>
  <Manager/>
  <Company>NAXAN EXPERTISE &amp; CONSEILS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A.REGNIER</dc:creator>
  <cp:keywords/>
  <dc:description/>
  <cp:lastModifiedBy>Camille LEMORT</cp:lastModifiedBy>
  <cp:revision/>
  <dcterms:created xsi:type="dcterms:W3CDTF">2011-09-21T15:57:16Z</dcterms:created>
  <dcterms:modified xsi:type="dcterms:W3CDTF">2024-03-06T08:55:29Z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0x010100309B1C308A96CE4F8B73808214B28AEF</vt:lpwstr>
  </property>
</Properties>
</file>